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0" yWindow="0" windowWidth="25600" windowHeight="19020" tabRatio="500" activeTab="1"/>
  </bookViews>
  <sheets>
    <sheet name="Study" sheetId="2" r:id="rId1"/>
    <sheet name="Coding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09" i="1" l="1"/>
  <c r="M109" i="1"/>
  <c r="N109" i="1"/>
  <c r="O109" i="1"/>
  <c r="P109" i="1"/>
  <c r="Q109" i="1"/>
  <c r="S109" i="1"/>
  <c r="L110" i="1"/>
  <c r="M110" i="1"/>
  <c r="N110" i="1"/>
  <c r="O110" i="1"/>
  <c r="P110" i="1"/>
  <c r="Q110" i="1"/>
  <c r="S110" i="1"/>
  <c r="T111" i="1"/>
  <c r="U111" i="1"/>
  <c r="N111" i="1"/>
  <c r="O111" i="1"/>
  <c r="M111" i="1"/>
  <c r="R110" i="1"/>
  <c r="R109" i="1"/>
  <c r="L106" i="1"/>
  <c r="M106" i="1"/>
  <c r="N106" i="1"/>
  <c r="O106" i="1"/>
  <c r="P106" i="1"/>
  <c r="Q106" i="1"/>
  <c r="S106" i="1"/>
  <c r="L107" i="1"/>
  <c r="M107" i="1"/>
  <c r="N107" i="1"/>
  <c r="O107" i="1"/>
  <c r="P107" i="1"/>
  <c r="Q107" i="1"/>
  <c r="S107" i="1"/>
  <c r="T108" i="1"/>
  <c r="U108" i="1"/>
  <c r="N108" i="1"/>
  <c r="O108" i="1"/>
  <c r="M108" i="1"/>
  <c r="R107" i="1"/>
  <c r="R106" i="1"/>
  <c r="L103" i="1"/>
  <c r="M103" i="1"/>
  <c r="N103" i="1"/>
  <c r="O103" i="1"/>
  <c r="P103" i="1"/>
  <c r="Q103" i="1"/>
  <c r="S103" i="1"/>
  <c r="L104" i="1"/>
  <c r="M104" i="1"/>
  <c r="N104" i="1"/>
  <c r="O104" i="1"/>
  <c r="P104" i="1"/>
  <c r="Q104" i="1"/>
  <c r="S104" i="1"/>
  <c r="T105" i="1"/>
  <c r="U105" i="1"/>
  <c r="N105" i="1"/>
  <c r="O105" i="1"/>
  <c r="M105" i="1"/>
  <c r="R104" i="1"/>
  <c r="R103" i="1"/>
  <c r="L100" i="1"/>
  <c r="M100" i="1"/>
  <c r="N100" i="1"/>
  <c r="O100" i="1"/>
  <c r="P100" i="1"/>
  <c r="Q100" i="1"/>
  <c r="S100" i="1"/>
  <c r="L101" i="1"/>
  <c r="M101" i="1"/>
  <c r="N101" i="1"/>
  <c r="O101" i="1"/>
  <c r="P101" i="1"/>
  <c r="Q101" i="1"/>
  <c r="S101" i="1"/>
  <c r="T102" i="1"/>
  <c r="U102" i="1"/>
  <c r="N102" i="1"/>
  <c r="O102" i="1"/>
  <c r="M102" i="1"/>
  <c r="R101" i="1"/>
  <c r="R100" i="1"/>
  <c r="L99" i="1"/>
  <c r="M99" i="1"/>
  <c r="N99" i="1"/>
  <c r="O99" i="1"/>
  <c r="L95" i="1"/>
  <c r="M95" i="1"/>
  <c r="N95" i="1"/>
  <c r="O95" i="1"/>
  <c r="P95" i="1"/>
  <c r="Q95" i="1"/>
  <c r="S95" i="1"/>
  <c r="L96" i="1"/>
  <c r="M96" i="1"/>
  <c r="N96" i="1"/>
  <c r="O96" i="1"/>
  <c r="P96" i="1"/>
  <c r="Q96" i="1"/>
  <c r="S96" i="1"/>
  <c r="L97" i="1"/>
  <c r="M97" i="1"/>
  <c r="N97" i="1"/>
  <c r="O97" i="1"/>
  <c r="P97" i="1"/>
  <c r="Q97" i="1"/>
  <c r="S97" i="1"/>
  <c r="T98" i="1"/>
  <c r="U98" i="1"/>
  <c r="N98" i="1"/>
  <c r="O98" i="1"/>
  <c r="M98" i="1"/>
  <c r="R97" i="1"/>
  <c r="R96" i="1"/>
  <c r="R95" i="1"/>
  <c r="L94" i="1"/>
  <c r="M94" i="1"/>
  <c r="N94" i="1"/>
  <c r="O94" i="1"/>
  <c r="L85" i="1"/>
  <c r="M85" i="1"/>
  <c r="N85" i="1"/>
  <c r="O85" i="1"/>
  <c r="P85" i="1"/>
  <c r="Q85" i="1"/>
  <c r="S85" i="1"/>
  <c r="L86" i="1"/>
  <c r="M86" i="1"/>
  <c r="N86" i="1"/>
  <c r="O86" i="1"/>
  <c r="P86" i="1"/>
  <c r="Q86" i="1"/>
  <c r="S86" i="1"/>
  <c r="L87" i="1"/>
  <c r="M87" i="1"/>
  <c r="N87" i="1"/>
  <c r="O87" i="1"/>
  <c r="P87" i="1"/>
  <c r="Q87" i="1"/>
  <c r="S87" i="1"/>
  <c r="L88" i="1"/>
  <c r="M88" i="1"/>
  <c r="N88" i="1"/>
  <c r="O88" i="1"/>
  <c r="P88" i="1"/>
  <c r="Q88" i="1"/>
  <c r="S88" i="1"/>
  <c r="L89" i="1"/>
  <c r="M89" i="1"/>
  <c r="N89" i="1"/>
  <c r="O89" i="1"/>
  <c r="P89" i="1"/>
  <c r="Q89" i="1"/>
  <c r="S89" i="1"/>
  <c r="L90" i="1"/>
  <c r="M90" i="1"/>
  <c r="N90" i="1"/>
  <c r="O90" i="1"/>
  <c r="P90" i="1"/>
  <c r="Q90" i="1"/>
  <c r="S90" i="1"/>
  <c r="L91" i="1"/>
  <c r="M91" i="1"/>
  <c r="N91" i="1"/>
  <c r="O91" i="1"/>
  <c r="P91" i="1"/>
  <c r="Q91" i="1"/>
  <c r="S91" i="1"/>
  <c r="L92" i="1"/>
  <c r="M92" i="1"/>
  <c r="N92" i="1"/>
  <c r="O92" i="1"/>
  <c r="P92" i="1"/>
  <c r="Q92" i="1"/>
  <c r="S92" i="1"/>
  <c r="T93" i="1"/>
  <c r="U93" i="1"/>
  <c r="N93" i="1"/>
  <c r="O93" i="1"/>
  <c r="M93" i="1"/>
  <c r="R92" i="1"/>
  <c r="R91" i="1"/>
  <c r="R90" i="1"/>
  <c r="R89" i="1"/>
  <c r="R88" i="1"/>
  <c r="R87" i="1"/>
  <c r="R86" i="1"/>
  <c r="R85" i="1"/>
  <c r="L76" i="1"/>
  <c r="M76" i="1"/>
  <c r="N76" i="1"/>
  <c r="O76" i="1"/>
  <c r="P76" i="1"/>
  <c r="Q76" i="1"/>
  <c r="S76" i="1"/>
  <c r="L77" i="1"/>
  <c r="M77" i="1"/>
  <c r="N77" i="1"/>
  <c r="O77" i="1"/>
  <c r="P77" i="1"/>
  <c r="Q77" i="1"/>
  <c r="S77" i="1"/>
  <c r="L78" i="1"/>
  <c r="M78" i="1"/>
  <c r="N78" i="1"/>
  <c r="O78" i="1"/>
  <c r="P78" i="1"/>
  <c r="Q78" i="1"/>
  <c r="S78" i="1"/>
  <c r="L79" i="1"/>
  <c r="M79" i="1"/>
  <c r="N79" i="1"/>
  <c r="O79" i="1"/>
  <c r="P79" i="1"/>
  <c r="Q79" i="1"/>
  <c r="S79" i="1"/>
  <c r="L80" i="1"/>
  <c r="M80" i="1"/>
  <c r="N80" i="1"/>
  <c r="O80" i="1"/>
  <c r="P80" i="1"/>
  <c r="Q80" i="1"/>
  <c r="S80" i="1"/>
  <c r="L81" i="1"/>
  <c r="M81" i="1"/>
  <c r="N81" i="1"/>
  <c r="O81" i="1"/>
  <c r="P81" i="1"/>
  <c r="Q81" i="1"/>
  <c r="S81" i="1"/>
  <c r="L82" i="1"/>
  <c r="M82" i="1"/>
  <c r="N82" i="1"/>
  <c r="O82" i="1"/>
  <c r="P82" i="1"/>
  <c r="Q82" i="1"/>
  <c r="S82" i="1"/>
  <c r="L83" i="1"/>
  <c r="M83" i="1"/>
  <c r="N83" i="1"/>
  <c r="O83" i="1"/>
  <c r="P83" i="1"/>
  <c r="Q83" i="1"/>
  <c r="S83" i="1"/>
  <c r="T84" i="1"/>
  <c r="U84" i="1"/>
  <c r="N84" i="1"/>
  <c r="O84" i="1"/>
  <c r="M84" i="1"/>
  <c r="R83" i="1"/>
  <c r="R82" i="1"/>
  <c r="R81" i="1"/>
  <c r="R80" i="1"/>
  <c r="R79" i="1"/>
  <c r="R78" i="1"/>
  <c r="R77" i="1"/>
  <c r="R76" i="1"/>
  <c r="L67" i="1"/>
  <c r="M67" i="1"/>
  <c r="N67" i="1"/>
  <c r="O67" i="1"/>
  <c r="P67" i="1"/>
  <c r="Q67" i="1"/>
  <c r="S67" i="1"/>
  <c r="L68" i="1"/>
  <c r="M68" i="1"/>
  <c r="N68" i="1"/>
  <c r="O68" i="1"/>
  <c r="P68" i="1"/>
  <c r="Q68" i="1"/>
  <c r="S68" i="1"/>
  <c r="L69" i="1"/>
  <c r="M69" i="1"/>
  <c r="N69" i="1"/>
  <c r="O69" i="1"/>
  <c r="P69" i="1"/>
  <c r="Q69" i="1"/>
  <c r="S69" i="1"/>
  <c r="L70" i="1"/>
  <c r="M70" i="1"/>
  <c r="N70" i="1"/>
  <c r="O70" i="1"/>
  <c r="P70" i="1"/>
  <c r="Q70" i="1"/>
  <c r="S70" i="1"/>
  <c r="L71" i="1"/>
  <c r="M71" i="1"/>
  <c r="N71" i="1"/>
  <c r="O71" i="1"/>
  <c r="P71" i="1"/>
  <c r="Q71" i="1"/>
  <c r="S71" i="1"/>
  <c r="L72" i="1"/>
  <c r="M72" i="1"/>
  <c r="N72" i="1"/>
  <c r="O72" i="1"/>
  <c r="P72" i="1"/>
  <c r="Q72" i="1"/>
  <c r="S72" i="1"/>
  <c r="L73" i="1"/>
  <c r="M73" i="1"/>
  <c r="N73" i="1"/>
  <c r="O73" i="1"/>
  <c r="P73" i="1"/>
  <c r="Q73" i="1"/>
  <c r="S73" i="1"/>
  <c r="L74" i="1"/>
  <c r="M74" i="1"/>
  <c r="N74" i="1"/>
  <c r="O74" i="1"/>
  <c r="P74" i="1"/>
  <c r="Q74" i="1"/>
  <c r="S74" i="1"/>
  <c r="T75" i="1"/>
  <c r="U75" i="1"/>
  <c r="N75" i="1"/>
  <c r="O75" i="1"/>
  <c r="M75" i="1"/>
  <c r="R74" i="1"/>
  <c r="R73" i="1"/>
  <c r="R72" i="1"/>
  <c r="R71" i="1"/>
  <c r="R70" i="1"/>
  <c r="R69" i="1"/>
  <c r="R68" i="1"/>
  <c r="R67" i="1"/>
  <c r="L58" i="1"/>
  <c r="M58" i="1"/>
  <c r="N58" i="1"/>
  <c r="O58" i="1"/>
  <c r="P58" i="1"/>
  <c r="Q58" i="1"/>
  <c r="S58" i="1"/>
  <c r="L59" i="1"/>
  <c r="M59" i="1"/>
  <c r="N59" i="1"/>
  <c r="O59" i="1"/>
  <c r="P59" i="1"/>
  <c r="Q59" i="1"/>
  <c r="S59" i="1"/>
  <c r="L60" i="1"/>
  <c r="M60" i="1"/>
  <c r="N60" i="1"/>
  <c r="O60" i="1"/>
  <c r="P60" i="1"/>
  <c r="Q60" i="1"/>
  <c r="S60" i="1"/>
  <c r="L61" i="1"/>
  <c r="M61" i="1"/>
  <c r="N61" i="1"/>
  <c r="O61" i="1"/>
  <c r="P61" i="1"/>
  <c r="Q61" i="1"/>
  <c r="S61" i="1"/>
  <c r="L62" i="1"/>
  <c r="M62" i="1"/>
  <c r="N62" i="1"/>
  <c r="O62" i="1"/>
  <c r="P62" i="1"/>
  <c r="Q62" i="1"/>
  <c r="S62" i="1"/>
  <c r="L63" i="1"/>
  <c r="M63" i="1"/>
  <c r="N63" i="1"/>
  <c r="O63" i="1"/>
  <c r="P63" i="1"/>
  <c r="Q63" i="1"/>
  <c r="S63" i="1"/>
  <c r="L64" i="1"/>
  <c r="M64" i="1"/>
  <c r="N64" i="1"/>
  <c r="O64" i="1"/>
  <c r="P64" i="1"/>
  <c r="Q64" i="1"/>
  <c r="S64" i="1"/>
  <c r="L65" i="1"/>
  <c r="M65" i="1"/>
  <c r="N65" i="1"/>
  <c r="O65" i="1"/>
  <c r="P65" i="1"/>
  <c r="Q65" i="1"/>
  <c r="S65" i="1"/>
  <c r="T66" i="1"/>
  <c r="U66" i="1"/>
  <c r="N66" i="1"/>
  <c r="O66" i="1"/>
  <c r="M66" i="1"/>
  <c r="R65" i="1"/>
  <c r="R64" i="1"/>
  <c r="R63" i="1"/>
  <c r="R62" i="1"/>
  <c r="R61" i="1"/>
  <c r="R60" i="1"/>
  <c r="R59" i="1"/>
  <c r="R58" i="1"/>
  <c r="L53" i="1"/>
  <c r="M53" i="1"/>
  <c r="N53" i="1"/>
  <c r="O53" i="1"/>
  <c r="P53" i="1"/>
  <c r="Q53" i="1"/>
  <c r="S53" i="1"/>
  <c r="L54" i="1"/>
  <c r="M54" i="1"/>
  <c r="N54" i="1"/>
  <c r="O54" i="1"/>
  <c r="P54" i="1"/>
  <c r="Q54" i="1"/>
  <c r="S54" i="1"/>
  <c r="L55" i="1"/>
  <c r="M55" i="1"/>
  <c r="N55" i="1"/>
  <c r="O55" i="1"/>
  <c r="P55" i="1"/>
  <c r="Q55" i="1"/>
  <c r="S55" i="1"/>
  <c r="L56" i="1"/>
  <c r="M56" i="1"/>
  <c r="N56" i="1"/>
  <c r="O56" i="1"/>
  <c r="P56" i="1"/>
  <c r="Q56" i="1"/>
  <c r="S56" i="1"/>
  <c r="T57" i="1"/>
  <c r="U57" i="1"/>
  <c r="N57" i="1"/>
  <c r="O57" i="1"/>
  <c r="M57" i="1"/>
  <c r="R56" i="1"/>
  <c r="R55" i="1"/>
  <c r="R54" i="1"/>
  <c r="R53" i="1"/>
  <c r="L48" i="1"/>
  <c r="M48" i="1"/>
  <c r="N48" i="1"/>
  <c r="O48" i="1"/>
  <c r="P48" i="1"/>
  <c r="Q48" i="1"/>
  <c r="S48" i="1"/>
  <c r="L49" i="1"/>
  <c r="M49" i="1"/>
  <c r="N49" i="1"/>
  <c r="O49" i="1"/>
  <c r="P49" i="1"/>
  <c r="Q49" i="1"/>
  <c r="S49" i="1"/>
  <c r="L50" i="1"/>
  <c r="M50" i="1"/>
  <c r="N50" i="1"/>
  <c r="O50" i="1"/>
  <c r="P50" i="1"/>
  <c r="Q50" i="1"/>
  <c r="S50" i="1"/>
  <c r="L51" i="1"/>
  <c r="M51" i="1"/>
  <c r="N51" i="1"/>
  <c r="O51" i="1"/>
  <c r="P51" i="1"/>
  <c r="Q51" i="1"/>
  <c r="S51" i="1"/>
  <c r="T52" i="1"/>
  <c r="U52" i="1"/>
  <c r="N52" i="1"/>
  <c r="O52" i="1"/>
  <c r="M52" i="1"/>
  <c r="R51" i="1"/>
  <c r="R50" i="1"/>
  <c r="R49" i="1"/>
  <c r="R48" i="1"/>
  <c r="L43" i="1"/>
  <c r="M43" i="1"/>
  <c r="N43" i="1"/>
  <c r="O43" i="1"/>
  <c r="P43" i="1"/>
  <c r="Q43" i="1"/>
  <c r="S43" i="1"/>
  <c r="L44" i="1"/>
  <c r="M44" i="1"/>
  <c r="N44" i="1"/>
  <c r="O44" i="1"/>
  <c r="P44" i="1"/>
  <c r="Q44" i="1"/>
  <c r="S44" i="1"/>
  <c r="L45" i="1"/>
  <c r="M45" i="1"/>
  <c r="N45" i="1"/>
  <c r="O45" i="1"/>
  <c r="P45" i="1"/>
  <c r="Q45" i="1"/>
  <c r="S45" i="1"/>
  <c r="L46" i="1"/>
  <c r="M46" i="1"/>
  <c r="N46" i="1"/>
  <c r="O46" i="1"/>
  <c r="P46" i="1"/>
  <c r="Q46" i="1"/>
  <c r="S46" i="1"/>
  <c r="T47" i="1"/>
  <c r="U47" i="1"/>
  <c r="N47" i="1"/>
  <c r="O47" i="1"/>
  <c r="M47" i="1"/>
  <c r="R46" i="1"/>
  <c r="R45" i="1"/>
  <c r="R44" i="1"/>
  <c r="R43" i="1"/>
  <c r="L39" i="1"/>
  <c r="M39" i="1"/>
  <c r="N39" i="1"/>
  <c r="O39" i="1"/>
  <c r="P39" i="1"/>
  <c r="Q39" i="1"/>
  <c r="S39" i="1"/>
  <c r="L40" i="1"/>
  <c r="M40" i="1"/>
  <c r="N40" i="1"/>
  <c r="O40" i="1"/>
  <c r="P40" i="1"/>
  <c r="Q40" i="1"/>
  <c r="S40" i="1"/>
  <c r="L41" i="1"/>
  <c r="M41" i="1"/>
  <c r="N41" i="1"/>
  <c r="O41" i="1"/>
  <c r="P41" i="1"/>
  <c r="Q41" i="1"/>
  <c r="S41" i="1"/>
  <c r="T42" i="1"/>
  <c r="U42" i="1"/>
  <c r="N42" i="1"/>
  <c r="O42" i="1"/>
  <c r="M42" i="1"/>
  <c r="R41" i="1"/>
  <c r="R40" i="1"/>
  <c r="R39" i="1"/>
  <c r="L35" i="1"/>
  <c r="M35" i="1"/>
  <c r="N35" i="1"/>
  <c r="O35" i="1"/>
  <c r="P35" i="1"/>
  <c r="Q35" i="1"/>
  <c r="S35" i="1"/>
  <c r="L36" i="1"/>
  <c r="M36" i="1"/>
  <c r="N36" i="1"/>
  <c r="O36" i="1"/>
  <c r="P36" i="1"/>
  <c r="Q36" i="1"/>
  <c r="S36" i="1"/>
  <c r="L37" i="1"/>
  <c r="M37" i="1"/>
  <c r="N37" i="1"/>
  <c r="O37" i="1"/>
  <c r="P37" i="1"/>
  <c r="Q37" i="1"/>
  <c r="S37" i="1"/>
  <c r="T38" i="1"/>
  <c r="U38" i="1"/>
  <c r="N38" i="1"/>
  <c r="O38" i="1"/>
  <c r="M38" i="1"/>
  <c r="R37" i="1"/>
  <c r="R36" i="1"/>
  <c r="R35" i="1"/>
  <c r="L32" i="1"/>
  <c r="M32" i="1"/>
  <c r="N32" i="1"/>
  <c r="O32" i="1"/>
  <c r="P32" i="1"/>
  <c r="Q32" i="1"/>
  <c r="S32" i="1"/>
  <c r="L33" i="1"/>
  <c r="M33" i="1"/>
  <c r="N33" i="1"/>
  <c r="O33" i="1"/>
  <c r="P33" i="1"/>
  <c r="Q33" i="1"/>
  <c r="S33" i="1"/>
  <c r="T34" i="1"/>
  <c r="U34" i="1"/>
  <c r="N34" i="1"/>
  <c r="O34" i="1"/>
  <c r="M34" i="1"/>
  <c r="R33" i="1"/>
  <c r="R32" i="1"/>
  <c r="L28" i="1"/>
  <c r="M28" i="1"/>
  <c r="N28" i="1"/>
  <c r="O28" i="1"/>
  <c r="P28" i="1"/>
  <c r="Q28" i="1"/>
  <c r="S28" i="1"/>
  <c r="L29" i="1"/>
  <c r="M29" i="1"/>
  <c r="N29" i="1"/>
  <c r="O29" i="1"/>
  <c r="P29" i="1"/>
  <c r="Q29" i="1"/>
  <c r="S29" i="1"/>
  <c r="L30" i="1"/>
  <c r="M30" i="1"/>
  <c r="N30" i="1"/>
  <c r="O30" i="1"/>
  <c r="P30" i="1"/>
  <c r="Q30" i="1"/>
  <c r="S30" i="1"/>
  <c r="T31" i="1"/>
  <c r="U31" i="1"/>
  <c r="N31" i="1"/>
  <c r="O31" i="1"/>
  <c r="M31" i="1"/>
  <c r="R30" i="1"/>
  <c r="R29" i="1"/>
  <c r="R28" i="1"/>
  <c r="L25" i="1"/>
  <c r="M25" i="1"/>
  <c r="N25" i="1"/>
  <c r="O25" i="1"/>
  <c r="P25" i="1"/>
  <c r="Q25" i="1"/>
  <c r="S25" i="1"/>
  <c r="L26" i="1"/>
  <c r="M26" i="1"/>
  <c r="N26" i="1"/>
  <c r="O26" i="1"/>
  <c r="P26" i="1"/>
  <c r="Q26" i="1"/>
  <c r="S26" i="1"/>
  <c r="T27" i="1"/>
  <c r="U27" i="1"/>
  <c r="N27" i="1"/>
  <c r="O27" i="1"/>
  <c r="M27" i="1"/>
  <c r="R26" i="1"/>
  <c r="R25" i="1"/>
  <c r="L24" i="1"/>
  <c r="M24" i="1"/>
  <c r="N24" i="1"/>
  <c r="O24" i="1"/>
  <c r="L23" i="1"/>
  <c r="M23" i="1"/>
  <c r="N23" i="1"/>
  <c r="O23" i="1"/>
  <c r="L22" i="1"/>
  <c r="M22" i="1"/>
  <c r="N22" i="1"/>
  <c r="O22" i="1"/>
  <c r="L21" i="1"/>
  <c r="M21" i="1"/>
  <c r="N21" i="1"/>
  <c r="O21" i="1"/>
  <c r="L20" i="1"/>
  <c r="M20" i="1"/>
  <c r="N20" i="1"/>
  <c r="O20" i="1"/>
  <c r="L16" i="1"/>
  <c r="M16" i="1"/>
  <c r="N16" i="1"/>
  <c r="O16" i="1"/>
  <c r="P16" i="1"/>
  <c r="Q16" i="1"/>
  <c r="S16" i="1"/>
  <c r="L17" i="1"/>
  <c r="M17" i="1"/>
  <c r="N17" i="1"/>
  <c r="O17" i="1"/>
  <c r="P17" i="1"/>
  <c r="Q17" i="1"/>
  <c r="S17" i="1"/>
  <c r="L18" i="1"/>
  <c r="M18" i="1"/>
  <c r="N18" i="1"/>
  <c r="O18" i="1"/>
  <c r="P18" i="1"/>
  <c r="Q18" i="1"/>
  <c r="S18" i="1"/>
  <c r="T19" i="1"/>
  <c r="U19" i="1"/>
  <c r="N19" i="1"/>
  <c r="O19" i="1"/>
  <c r="M19" i="1"/>
  <c r="R18" i="1"/>
  <c r="R17" i="1"/>
  <c r="R16" i="1"/>
  <c r="L15" i="1"/>
  <c r="M15" i="1"/>
  <c r="N15" i="1"/>
  <c r="O15" i="1"/>
  <c r="L11" i="1"/>
  <c r="M11" i="1"/>
  <c r="N11" i="1"/>
  <c r="O11" i="1"/>
  <c r="P11" i="1"/>
  <c r="Q11" i="1"/>
  <c r="S11" i="1"/>
  <c r="L12" i="1"/>
  <c r="M12" i="1"/>
  <c r="N12" i="1"/>
  <c r="O12" i="1"/>
  <c r="P12" i="1"/>
  <c r="Q12" i="1"/>
  <c r="S12" i="1"/>
  <c r="L13" i="1"/>
  <c r="M13" i="1"/>
  <c r="N13" i="1"/>
  <c r="O13" i="1"/>
  <c r="P13" i="1"/>
  <c r="Q13" i="1"/>
  <c r="S13" i="1"/>
  <c r="T14" i="1"/>
  <c r="U14" i="1"/>
  <c r="N14" i="1"/>
  <c r="O14" i="1"/>
  <c r="M14" i="1"/>
  <c r="R13" i="1"/>
  <c r="R12" i="1"/>
  <c r="R11" i="1"/>
  <c r="L10" i="1"/>
  <c r="M10" i="1"/>
  <c r="N10" i="1"/>
  <c r="O10" i="1"/>
  <c r="L9" i="1"/>
  <c r="M9" i="1"/>
  <c r="N9" i="1"/>
  <c r="O9" i="1"/>
  <c r="L6" i="1"/>
  <c r="M6" i="1"/>
  <c r="N6" i="1"/>
  <c r="O6" i="1"/>
  <c r="P6" i="1"/>
  <c r="Q6" i="1"/>
  <c r="S6" i="1"/>
  <c r="L7" i="1"/>
  <c r="M7" i="1"/>
  <c r="N7" i="1"/>
  <c r="O7" i="1"/>
  <c r="P7" i="1"/>
  <c r="Q7" i="1"/>
  <c r="S7" i="1"/>
  <c r="T8" i="1"/>
  <c r="U8" i="1"/>
  <c r="N8" i="1"/>
  <c r="O8" i="1"/>
  <c r="M8" i="1"/>
  <c r="R7" i="1"/>
  <c r="R6" i="1"/>
  <c r="L3" i="1"/>
  <c r="M3" i="1"/>
  <c r="N3" i="1"/>
  <c r="O3" i="1"/>
  <c r="P3" i="1"/>
  <c r="Q3" i="1"/>
  <c r="S3" i="1"/>
  <c r="L4" i="1"/>
  <c r="M4" i="1"/>
  <c r="N4" i="1"/>
  <c r="O4" i="1"/>
  <c r="P4" i="1"/>
  <c r="Q4" i="1"/>
  <c r="S4" i="1"/>
  <c r="T5" i="1"/>
  <c r="U5" i="1"/>
  <c r="N5" i="1"/>
  <c r="O5" i="1"/>
  <c r="M5" i="1"/>
  <c r="R4" i="1"/>
  <c r="R3" i="1"/>
  <c r="L2" i="1"/>
  <c r="M2" i="1"/>
  <c r="N2" i="1"/>
  <c r="O2" i="1"/>
</calcChain>
</file>

<file path=xl/sharedStrings.xml><?xml version="1.0" encoding="utf-8"?>
<sst xmlns="http://schemas.openxmlformats.org/spreadsheetml/2006/main" count="502" uniqueCount="121">
  <si>
    <t>Study</t>
  </si>
  <si>
    <t>Measure1</t>
    <phoneticPr fontId="1"/>
  </si>
  <si>
    <t>Measure2</t>
    <phoneticPr fontId="1"/>
  </si>
  <si>
    <t>N</t>
    <phoneticPr fontId="1"/>
  </si>
  <si>
    <t>Pre_Mean</t>
  </si>
  <si>
    <t>Pre_SD</t>
  </si>
  <si>
    <t>Post_Mean</t>
  </si>
  <si>
    <t>Post_SD</t>
  </si>
  <si>
    <t>Hours</t>
    <phoneticPr fontId="1"/>
  </si>
  <si>
    <t>Level</t>
    <phoneticPr fontId="1"/>
  </si>
  <si>
    <t>pre-post r</t>
    <phoneticPr fontId="1"/>
  </si>
  <si>
    <t>(postM-preM)/preSD</t>
    <phoneticPr fontId="1"/>
  </si>
  <si>
    <t>Bias Correction</t>
    <phoneticPr fontId="1"/>
  </si>
  <si>
    <t>d</t>
    <phoneticPr fontId="1"/>
  </si>
  <si>
    <t>var_d</t>
    <phoneticPr fontId="1"/>
  </si>
  <si>
    <t>SE_d</t>
    <phoneticPr fontId="1"/>
  </si>
  <si>
    <t>w</t>
    <phoneticPr fontId="1"/>
  </si>
  <si>
    <t>w_formula2</t>
    <phoneticPr fontId="1"/>
  </si>
  <si>
    <t>d*w</t>
    <phoneticPr fontId="1"/>
  </si>
  <si>
    <t>d_average</t>
    <phoneticPr fontId="1"/>
  </si>
  <si>
    <t>d_average_var</t>
    <phoneticPr fontId="1"/>
  </si>
  <si>
    <t>Study 04</t>
  </si>
  <si>
    <t>vocabulary</t>
  </si>
  <si>
    <t>Level 1 (lemma)</t>
    <phoneticPr fontId="1"/>
  </si>
  <si>
    <t>University_Beginner</t>
  </si>
  <si>
    <t>Study 07a</t>
  </si>
  <si>
    <t>Level 1 (lemma)</t>
    <phoneticPr fontId="1"/>
  </si>
  <si>
    <t>Level 1 (lemma)</t>
    <phoneticPr fontId="1"/>
  </si>
  <si>
    <t>Study 07b</t>
  </si>
  <si>
    <t>Level 1 (lemma)</t>
    <phoneticPr fontId="1"/>
  </si>
  <si>
    <t>Level 1 (lemma)</t>
    <phoneticPr fontId="1"/>
  </si>
  <si>
    <t>Level 1 (lemma)</t>
    <phoneticPr fontId="1"/>
  </si>
  <si>
    <t>Study 09</t>
  </si>
  <si>
    <t>GraduateSchool</t>
    <phoneticPr fontId="1"/>
  </si>
  <si>
    <t>Study 01</t>
  </si>
  <si>
    <t>category</t>
    <phoneticPr fontId="1"/>
  </si>
  <si>
    <t>Level 2 (category)</t>
    <phoneticPr fontId="1"/>
  </si>
  <si>
    <t>category</t>
  </si>
  <si>
    <t>Level 2 (category)</t>
    <phoneticPr fontId="1"/>
  </si>
  <si>
    <t>Study 02</t>
  </si>
  <si>
    <t>basic grammar items</t>
  </si>
  <si>
    <t>category</t>
    <phoneticPr fontId="1"/>
  </si>
  <si>
    <t>Level 2 (category)</t>
    <phoneticPr fontId="1"/>
  </si>
  <si>
    <t>Study 10</t>
  </si>
  <si>
    <t>HighSchool</t>
    <phoneticPr fontId="1"/>
  </si>
  <si>
    <t>Study 11</t>
  </si>
  <si>
    <t>JuniorHigh_1stYear</t>
    <phoneticPr fontId="1"/>
  </si>
  <si>
    <t>JuniorHigh_3rdYear</t>
    <phoneticPr fontId="1"/>
  </si>
  <si>
    <t>Study 12</t>
  </si>
  <si>
    <t>basic grammar items</t>
    <phoneticPr fontId="1"/>
  </si>
  <si>
    <t>NP structures</t>
  </si>
  <si>
    <t>Level 3 (phrase)</t>
  </si>
  <si>
    <t>TOEIC-type questions</t>
  </si>
  <si>
    <t>VP structures</t>
  </si>
  <si>
    <t>Study 03</t>
  </si>
  <si>
    <t>Level 3 (phrase)</t>
    <phoneticPr fontId="1"/>
  </si>
  <si>
    <t>Study 05</t>
  </si>
  <si>
    <t>Study 06a</t>
  </si>
  <si>
    <t>Study 06b</t>
  </si>
  <si>
    <t>Study 06c</t>
  </si>
  <si>
    <t>TOEIC-type questions</t>
    <phoneticPr fontId="1"/>
  </si>
  <si>
    <t>TOEIC-type questions</t>
    <phoneticPr fontId="1"/>
  </si>
  <si>
    <t>Study 08a</t>
  </si>
  <si>
    <t>Study 08b</t>
  </si>
  <si>
    <t>Study 13</t>
  </si>
  <si>
    <t>Study 14</t>
  </si>
  <si>
    <t>TOEIC Bridge</t>
  </si>
  <si>
    <t>Proficiency</t>
    <phoneticPr fontId="1"/>
  </si>
  <si>
    <t>Proficiency</t>
    <phoneticPr fontId="1"/>
  </si>
  <si>
    <t>Proficiency</t>
    <phoneticPr fontId="1"/>
  </si>
  <si>
    <t>No.</t>
    <phoneticPr fontId="1"/>
  </si>
  <si>
    <t>Year</t>
    <phoneticPr fontId="1"/>
  </si>
  <si>
    <t>Study</t>
    <phoneticPr fontId="1"/>
  </si>
  <si>
    <t>N</t>
    <phoneticPr fontId="1"/>
  </si>
  <si>
    <t>Title</t>
    <phoneticPr fontId="1"/>
  </si>
  <si>
    <t>Journal/Book</t>
    <phoneticPr fontId="1"/>
  </si>
  <si>
    <t>Study 01</t>
    <phoneticPr fontId="1"/>
  </si>
  <si>
    <t>Chujo &amp; Oghigian (2007)</t>
  </si>
  <si>
    <t>Discovering Grammar Basics with Parallel Concordancing in the Beginner-Level EFL Classroom　(Kiyomi Chujo, Kathryn Oghigian)</t>
    <phoneticPr fontId="1"/>
  </si>
  <si>
    <t>Proceedings of The 2007 Asia TEFL International Conference, Kuala Lumpur, Malaysia, pp. 1-14</t>
  </si>
  <si>
    <t>Chujo (2008)</t>
    <phoneticPr fontId="1"/>
  </si>
  <si>
    <t>コーパスに基づいたシラバスデザインとその実践　（中條清美）</t>
    <phoneticPr fontId="1"/>
  </si>
  <si>
    <t>コーパスと英語教育の接点, 松柏社，（中村純作，堀田秀吾編）pp.65-88</t>
  </si>
  <si>
    <t>Chujo et al. (2008)</t>
    <phoneticPr fontId="1"/>
  </si>
  <si>
    <t>データ駆動型学習による効果的な英語初級者向け文法指導の試み　（中條清美，西垣知佳子，内堀朝子，キャサリン オヒガン）</t>
    <phoneticPr fontId="1"/>
  </si>
  <si>
    <t>日本大学生産工学部研究報告B， 第41巻，pp. 15-33</t>
  </si>
  <si>
    <t>Chujo, Anthony, &amp; Oghigian (2009)</t>
  </si>
  <si>
    <t>DDL for the EFL Classroom: Effective Uses of a Japanese-English Parallel Corpus and the Development of a Learner-Friendly, Online Parallel Concordancer(Kiyomi Chujo, Laurence Anthony, Kathryn Oghigian)</t>
    <phoneticPr fontId="1"/>
  </si>
  <si>
    <t>Proceedings of the Corpus Linguistics Conference 2009, University of Liverpool, UK</t>
  </si>
  <si>
    <t>Chujo, Oghigian, &amp; Nishigaki (2012)</t>
  </si>
  <si>
    <t>Beginner Level EFL DDL using a Parallel Web-Based Concordancer (Kiyomi Chujo, Kathryn Oghigian, Chikako Nishigaki)</t>
  </si>
  <si>
    <t>Proceedings of the FEELTA 2012, Far Eastern Federal University, Vladivostock, Russia, pp.1-5.</t>
  </si>
  <si>
    <t>Study 06</t>
  </si>
  <si>
    <t>Chujo et al. (2012)</t>
  </si>
  <si>
    <t>Paper-Based, Computer-Based, and Combined Data-Driven Learning Using a Web-Based Concordancer (Kiyomi Chujo, Laurence Anthony, Kathryn Oghigian, Asako Uchibori)</t>
    <phoneticPr fontId="1"/>
  </si>
  <si>
    <t>Language Education in Asia, 2012, 3(2), 132-145. http://dx.doi.org/10.5746/LEiA/12/V3/I2/A02/Chujo_Anthony_Oghigian_Uchibori</t>
    <phoneticPr fontId="1"/>
  </si>
  <si>
    <t>Study 07</t>
  </si>
  <si>
    <t>Chujo &amp; Oghigian (2012)</t>
  </si>
  <si>
    <t>DDL for EFL Beginners: Recent Gains and Student Views on the Role of L1 and Paper-Based Concordancing (Kiyomi Chujo, Kathryn Oghigian)</t>
    <phoneticPr fontId="1"/>
  </si>
  <si>
    <t>Input, Process and Product: Developments in Teaching and Language Corpora, in J. Thomas, A. Boulton, (Eds.), Brno, Czech Republic: Masaryk University Press, pp. 169-182.</t>
    <phoneticPr fontId="1"/>
  </si>
  <si>
    <t>Study 08</t>
  </si>
  <si>
    <t>Chujo, Oghigian, &amp; Uchibori (2013)</t>
  </si>
  <si>
    <t>Comparing Computer-based and Paper-based DDL in the Beginner Level L2 Classroom (Kiyomi Chujo, Kathryn Oghigian, Asako Uchibori)</t>
  </si>
  <si>
    <t>日本大学生産工学部研究報告B， 第46巻，pp. 1-11.</t>
  </si>
  <si>
    <t>Nishigaki, Chujo, &amp; Kijima (2010)</t>
  </si>
  <si>
    <t>パラレルコーパスを利用した英語上級者用データ駆動型英語学習の実践の試み（西垣知佳子，中條清美，木島綾子）</t>
    <phoneticPr fontId="1"/>
  </si>
  <si>
    <t xml:space="preserve">千葉大学教育学部研究紀要 第58巻 279-286頁 </t>
    <phoneticPr fontId="1"/>
  </si>
  <si>
    <t>Nishigaki, Minegishi, &amp; Chujo (2012)</t>
  </si>
  <si>
    <t>中学・高校の英語教育におけるデータ駆動型学習に基づく帰納的学習の実践的研究 （西垣知佳子，峰岸識子，中條清美）</t>
    <phoneticPr fontId="1"/>
  </si>
  <si>
    <t>千葉大学教育学部研究紀要 第60巻 419-426頁</t>
    <phoneticPr fontId="1"/>
  </si>
  <si>
    <t>Nishigaki et al. (2013)</t>
  </si>
  <si>
    <t>言語形式の焦点化を促す「データ駆動型学習」を取り入れた語彙・文法学習の中学校における実践（西垣 知佳子，吉田 壮一，國兼 朝子，中條 清美）</t>
    <phoneticPr fontId="1"/>
  </si>
  <si>
    <t>LET2013全国大会発表</t>
    <rPh sb="7" eb="11">
      <t>ゼンコクタイカイ</t>
    </rPh>
    <rPh sb="11" eb="13">
      <t>ハッピョウ</t>
    </rPh>
    <phoneticPr fontId="1"/>
  </si>
  <si>
    <t>Anthony et al. (2014)</t>
  </si>
  <si>
    <t>APCLC2014: Laurence Anthony, Kiyomi Chujo, Kenji Yokota &amp; Atsushi Mizumoto Broadening the scope of parallel corpus tools: Using AntPConc in the DDL classroom</t>
    <phoneticPr fontId="1"/>
  </si>
  <si>
    <t>APCLC2014</t>
    <phoneticPr fontId="1"/>
  </si>
  <si>
    <t>Chujo et al. (2014)</t>
  </si>
  <si>
    <t>AACL2014: Comparing DDL and Non-DDL for Different Student Learning Styles</t>
    <phoneticPr fontId="1"/>
  </si>
  <si>
    <t>AACL2014</t>
    <phoneticPr fontId="1"/>
  </si>
  <si>
    <t>フリーウェアWebParaNewsオンライン・コンコーダンサーの英語授業における活用（中條清美，アントニ・ローレンス，内山将夫，西垣知佳子）</t>
  </si>
  <si>
    <t>日本大学生産工学部研究報告B， 第47巻，pp. 49-63.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</si>
</sst>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);[Red]\(0.00\)"/>
    <numFmt numFmtId="177" formatCode="0.0000"/>
    <numFmt numFmtId="178" formatCode="0.000"/>
    <numFmt numFmtId="179" formatCode="0.00_ "/>
    <numFmt numFmtId="180" formatCode="00"/>
  </numFmts>
  <fonts count="4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/>
    <xf numFmtId="0" fontId="0" fillId="0" borderId="2" xfId="0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3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2" fillId="2" borderId="0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177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2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9" fontId="2" fillId="2" borderId="0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4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vertical="center"/>
    </xf>
    <xf numFmtId="180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180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sqref="A1:F15"/>
    </sheetView>
  </sheetViews>
  <sheetFormatPr baseColWidth="12" defaultRowHeight="18" x14ac:dyDescent="0"/>
  <cols>
    <col min="1" max="1" width="9.1640625" customWidth="1"/>
    <col min="3" max="3" width="30.83203125" bestFit="1" customWidth="1"/>
    <col min="5" max="5" width="104.5" customWidth="1"/>
    <col min="6" max="6" width="146.33203125" bestFit="1" customWidth="1"/>
  </cols>
  <sheetData>
    <row r="1" spans="1:6" ht="19" thickBot="1">
      <c r="A1" s="46" t="s">
        <v>70</v>
      </c>
      <c r="B1" s="47" t="s">
        <v>71</v>
      </c>
      <c r="C1" s="48" t="s">
        <v>72</v>
      </c>
      <c r="D1" s="47" t="s">
        <v>73</v>
      </c>
      <c r="E1" s="49" t="s">
        <v>74</v>
      </c>
      <c r="F1" s="49" t="s">
        <v>75</v>
      </c>
    </row>
    <row r="2" spans="1:6">
      <c r="A2" s="50" t="s">
        <v>76</v>
      </c>
      <c r="B2" s="51">
        <v>2007</v>
      </c>
      <c r="C2" s="52" t="s">
        <v>77</v>
      </c>
      <c r="D2" s="51">
        <v>20</v>
      </c>
      <c r="E2" s="53" t="s">
        <v>78</v>
      </c>
      <c r="F2" s="16" t="s">
        <v>79</v>
      </c>
    </row>
    <row r="3" spans="1:6">
      <c r="A3" s="50" t="s">
        <v>39</v>
      </c>
      <c r="B3" s="51">
        <v>2008</v>
      </c>
      <c r="C3" s="52" t="s">
        <v>80</v>
      </c>
      <c r="D3" s="51">
        <v>75</v>
      </c>
      <c r="E3" s="53" t="s">
        <v>81</v>
      </c>
      <c r="F3" s="16" t="s">
        <v>82</v>
      </c>
    </row>
    <row r="4" spans="1:6">
      <c r="A4" s="50" t="s">
        <v>54</v>
      </c>
      <c r="B4" s="21">
        <v>2008</v>
      </c>
      <c r="C4" s="54" t="s">
        <v>83</v>
      </c>
      <c r="D4" s="21">
        <v>21</v>
      </c>
      <c r="E4" s="12" t="s">
        <v>84</v>
      </c>
      <c r="F4" s="12" t="s">
        <v>85</v>
      </c>
    </row>
    <row r="5" spans="1:6">
      <c r="A5" s="50" t="s">
        <v>21</v>
      </c>
      <c r="B5" s="21">
        <v>2009</v>
      </c>
      <c r="C5" s="54" t="s">
        <v>86</v>
      </c>
      <c r="D5" s="21">
        <v>22</v>
      </c>
      <c r="E5" s="55" t="s">
        <v>87</v>
      </c>
      <c r="F5" s="12" t="s">
        <v>88</v>
      </c>
    </row>
    <row r="6" spans="1:6">
      <c r="A6" s="50" t="s">
        <v>56</v>
      </c>
      <c r="B6" s="21">
        <v>2012</v>
      </c>
      <c r="C6" s="54" t="s">
        <v>89</v>
      </c>
      <c r="D6" s="21">
        <v>15</v>
      </c>
      <c r="E6" s="55" t="s">
        <v>90</v>
      </c>
      <c r="F6" s="12" t="s">
        <v>91</v>
      </c>
    </row>
    <row r="7" spans="1:6">
      <c r="A7" s="50" t="s">
        <v>92</v>
      </c>
      <c r="B7" s="21">
        <v>2012</v>
      </c>
      <c r="C7" s="54" t="s">
        <v>93</v>
      </c>
      <c r="D7" s="21">
        <v>66</v>
      </c>
      <c r="E7" s="12" t="s">
        <v>94</v>
      </c>
      <c r="F7" s="12" t="s">
        <v>95</v>
      </c>
    </row>
    <row r="8" spans="1:6">
      <c r="A8" s="50" t="s">
        <v>96</v>
      </c>
      <c r="B8" s="21">
        <v>2012</v>
      </c>
      <c r="C8" s="54" t="s">
        <v>97</v>
      </c>
      <c r="D8" s="21">
        <v>39</v>
      </c>
      <c r="E8" s="55" t="s">
        <v>98</v>
      </c>
      <c r="F8" s="12" t="s">
        <v>99</v>
      </c>
    </row>
    <row r="9" spans="1:6">
      <c r="A9" s="56" t="s">
        <v>100</v>
      </c>
      <c r="B9" s="57">
        <v>2013</v>
      </c>
      <c r="C9" s="58" t="s">
        <v>101</v>
      </c>
      <c r="D9" s="57">
        <v>50</v>
      </c>
      <c r="E9" s="59" t="s">
        <v>102</v>
      </c>
      <c r="F9" s="36" t="s">
        <v>103</v>
      </c>
    </row>
    <row r="10" spans="1:6">
      <c r="A10" s="56" t="s">
        <v>32</v>
      </c>
      <c r="B10" s="57">
        <v>2010</v>
      </c>
      <c r="C10" s="58" t="s">
        <v>104</v>
      </c>
      <c r="D10" s="57">
        <v>12</v>
      </c>
      <c r="E10" s="60" t="s">
        <v>105</v>
      </c>
      <c r="F10" s="36" t="s">
        <v>106</v>
      </c>
    </row>
    <row r="11" spans="1:6">
      <c r="A11" s="50" t="s">
        <v>43</v>
      </c>
      <c r="B11" s="21">
        <v>2012</v>
      </c>
      <c r="C11" s="54" t="s">
        <v>107</v>
      </c>
      <c r="D11" s="21">
        <v>27</v>
      </c>
      <c r="E11" s="55" t="s">
        <v>108</v>
      </c>
      <c r="F11" s="12" t="s">
        <v>109</v>
      </c>
    </row>
    <row r="12" spans="1:6">
      <c r="A12" s="50" t="s">
        <v>45</v>
      </c>
      <c r="B12" s="21">
        <v>2013</v>
      </c>
      <c r="C12" s="54" t="s">
        <v>110</v>
      </c>
      <c r="D12" s="21">
        <v>47</v>
      </c>
      <c r="E12" s="55" t="s">
        <v>111</v>
      </c>
      <c r="F12" s="12" t="s">
        <v>112</v>
      </c>
    </row>
    <row r="13" spans="1:6">
      <c r="A13" s="50" t="s">
        <v>48</v>
      </c>
      <c r="B13" s="21">
        <v>2014</v>
      </c>
      <c r="C13" s="54" t="s">
        <v>113</v>
      </c>
      <c r="D13" s="21">
        <v>103</v>
      </c>
      <c r="E13" s="54" t="s">
        <v>114</v>
      </c>
      <c r="F13" s="54" t="s">
        <v>115</v>
      </c>
    </row>
    <row r="14" spans="1:6">
      <c r="A14" s="50" t="s">
        <v>64</v>
      </c>
      <c r="B14" s="21">
        <v>2014</v>
      </c>
      <c r="C14" s="54" t="s">
        <v>116</v>
      </c>
      <c r="D14" s="21">
        <v>145</v>
      </c>
      <c r="E14" s="54" t="s">
        <v>117</v>
      </c>
      <c r="F14" s="54" t="s">
        <v>118</v>
      </c>
    </row>
    <row r="15" spans="1:6">
      <c r="A15" s="50" t="s">
        <v>65</v>
      </c>
      <c r="B15" s="15">
        <v>2014</v>
      </c>
      <c r="C15" s="61" t="s">
        <v>116</v>
      </c>
      <c r="D15" s="51">
        <v>14</v>
      </c>
      <c r="E15" s="16" t="s">
        <v>119</v>
      </c>
      <c r="F15" s="16" t="s">
        <v>120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2"/>
  <sheetViews>
    <sheetView tabSelected="1" workbookViewId="0"/>
  </sheetViews>
  <sheetFormatPr baseColWidth="12" defaultRowHeight="18" customHeight="1" x14ac:dyDescent="0"/>
  <sheetData>
    <row r="1" spans="1:21" ht="18" customHeight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6" t="s">
        <v>9</v>
      </c>
      <c r="K1" s="7" t="s">
        <v>10</v>
      </c>
      <c r="L1" s="1" t="s">
        <v>11</v>
      </c>
      <c r="M1" s="8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</row>
    <row r="2" spans="1:21" ht="18" customHeight="1">
      <c r="A2" s="10" t="s">
        <v>21</v>
      </c>
      <c r="B2" s="11" t="s">
        <v>22</v>
      </c>
      <c r="C2" s="12" t="s">
        <v>23</v>
      </c>
      <c r="D2" s="13">
        <v>22</v>
      </c>
      <c r="E2" s="14">
        <v>52</v>
      </c>
      <c r="F2" s="14">
        <v>8.8475545084063061</v>
      </c>
      <c r="G2" s="14">
        <v>85</v>
      </c>
      <c r="H2" s="14">
        <v>7.1882540071282817</v>
      </c>
      <c r="I2" s="15">
        <v>15</v>
      </c>
      <c r="J2" s="16" t="s">
        <v>24</v>
      </c>
      <c r="K2" s="17">
        <v>0.6</v>
      </c>
      <c r="L2" s="18">
        <f>(G2-E2)/F2</f>
        <v>3.7298442149913615</v>
      </c>
      <c r="M2" s="19">
        <f t="shared" ref="M2:M65" si="0">1-(3/((4*(D2-1))-1))</f>
        <v>0.96385542168674698</v>
      </c>
      <c r="N2" s="19">
        <f>L2*M2</f>
        <v>3.5950305686663726</v>
      </c>
      <c r="O2" s="19">
        <f t="shared" ref="O2:O65" si="1">(2*(1-K2)/D2)+(N2^2/(2*D2))</f>
        <v>0.3300964724919469</v>
      </c>
      <c r="P2" s="20"/>
      <c r="Q2" s="20"/>
      <c r="R2" s="20"/>
      <c r="S2" s="21"/>
      <c r="T2" s="21"/>
      <c r="U2" s="21"/>
    </row>
    <row r="3" spans="1:21" ht="18" customHeight="1">
      <c r="A3" s="22" t="s">
        <v>25</v>
      </c>
      <c r="B3" s="23" t="s">
        <v>22</v>
      </c>
      <c r="C3" s="22" t="s">
        <v>26</v>
      </c>
      <c r="D3" s="24">
        <v>25</v>
      </c>
      <c r="E3" s="25">
        <v>64.8</v>
      </c>
      <c r="F3" s="25">
        <v>11.496778936986042</v>
      </c>
      <c r="G3" s="25">
        <v>95.4</v>
      </c>
      <c r="H3" s="25">
        <v>5.2212446802841956</v>
      </c>
      <c r="I3" s="15">
        <v>7.5</v>
      </c>
      <c r="J3" s="16" t="s">
        <v>24</v>
      </c>
      <c r="K3" s="17">
        <v>0.6</v>
      </c>
      <c r="L3" s="18">
        <f>(G3-E3)/F3</f>
        <v>2.6616150634642026</v>
      </c>
      <c r="M3" s="26">
        <f t="shared" si="0"/>
        <v>0.96842105263157896</v>
      </c>
      <c r="N3" s="26">
        <f>L3*M3</f>
        <v>2.5775640614600701</v>
      </c>
      <c r="O3" s="26">
        <f t="shared" si="1"/>
        <v>0.16487672981861065</v>
      </c>
      <c r="P3" s="20">
        <f t="shared" ref="P3:P65" si="2">SQRT(O3)</f>
        <v>0.40605015677698075</v>
      </c>
      <c r="Q3" s="20">
        <f t="shared" ref="Q3:Q65" si="3">1/(P3^2)</f>
        <v>6.0651372761950784</v>
      </c>
      <c r="R3" s="20">
        <f t="shared" ref="R3:R65" si="4">(2*D3)/((4*(1-K3))+(N3^2))</f>
        <v>6.0651372761950784</v>
      </c>
      <c r="S3" s="21">
        <f t="shared" ref="S3:S65" si="5">N3*Q3</f>
        <v>15.633279870942253</v>
      </c>
      <c r="T3" s="27"/>
      <c r="U3" s="27"/>
    </row>
    <row r="4" spans="1:21" ht="18" customHeight="1">
      <c r="A4" s="22" t="s">
        <v>25</v>
      </c>
      <c r="B4" s="23" t="s">
        <v>22</v>
      </c>
      <c r="C4" s="22" t="s">
        <v>26</v>
      </c>
      <c r="D4" s="24">
        <v>25</v>
      </c>
      <c r="E4" s="25">
        <v>58.9</v>
      </c>
      <c r="F4" s="25">
        <v>10.077597482261957</v>
      </c>
      <c r="G4" s="25">
        <v>87.3</v>
      </c>
      <c r="H4" s="25">
        <v>9.3958825394771814</v>
      </c>
      <c r="I4" s="15">
        <v>7.5</v>
      </c>
      <c r="J4" s="16" t="s">
        <v>24</v>
      </c>
      <c r="K4" s="17">
        <v>0.6</v>
      </c>
      <c r="L4" s="18">
        <f>(G4-E4)/F4</f>
        <v>2.8181320051716834</v>
      </c>
      <c r="M4" s="26">
        <f t="shared" si="0"/>
        <v>0.96842105263157896</v>
      </c>
      <c r="N4" s="26">
        <f>L4*M4</f>
        <v>2.7291383629031039</v>
      </c>
      <c r="O4" s="26">
        <f t="shared" si="1"/>
        <v>0.18096392407738868</v>
      </c>
      <c r="P4" s="20">
        <f t="shared" si="2"/>
        <v>0.42539854733812699</v>
      </c>
      <c r="Q4" s="20">
        <f t="shared" si="3"/>
        <v>5.5259632830041472</v>
      </c>
      <c r="R4" s="20">
        <f t="shared" si="4"/>
        <v>5.5259632830041472</v>
      </c>
      <c r="S4" s="21">
        <f t="shared" si="5"/>
        <v>15.081118387640599</v>
      </c>
      <c r="T4" s="27"/>
      <c r="U4" s="27"/>
    </row>
    <row r="5" spans="1:21" ht="18" customHeight="1">
      <c r="A5" s="28" t="s">
        <v>25</v>
      </c>
      <c r="B5" s="29" t="s">
        <v>22</v>
      </c>
      <c r="C5" s="28" t="s">
        <v>27</v>
      </c>
      <c r="D5" s="30">
        <v>25</v>
      </c>
      <c r="E5" s="31"/>
      <c r="F5" s="31"/>
      <c r="G5" s="31"/>
      <c r="H5" s="31"/>
      <c r="I5" s="15">
        <v>7.5</v>
      </c>
      <c r="J5" s="32"/>
      <c r="K5" s="17">
        <v>0.6</v>
      </c>
      <c r="L5" s="33"/>
      <c r="M5" s="18">
        <f t="shared" si="0"/>
        <v>0.96842105263157896</v>
      </c>
      <c r="N5" s="33">
        <f>AVERAGE(N3:N4)</f>
        <v>2.6533512121815868</v>
      </c>
      <c r="O5" s="18">
        <f>(2*(1-K5)/D5)+(N5^2/(2*D5))</f>
        <v>0.17280545310370993</v>
      </c>
      <c r="P5" s="20"/>
      <c r="Q5" s="20"/>
      <c r="R5" s="20"/>
      <c r="S5" s="21"/>
      <c r="T5" s="33">
        <f>SUM(S3:S4)/SUM(Q3:Q4)</f>
        <v>2.6498258816507727</v>
      </c>
      <c r="U5" s="33">
        <f>(2*(1-K5)/D5)+(T5^2/(2*D5))</f>
        <v>0.17243154406132591</v>
      </c>
    </row>
    <row r="6" spans="1:21" ht="18" customHeight="1">
      <c r="A6" s="22" t="s">
        <v>28</v>
      </c>
      <c r="B6" s="23" t="s">
        <v>22</v>
      </c>
      <c r="C6" s="22" t="s">
        <v>29</v>
      </c>
      <c r="D6" s="24">
        <v>14</v>
      </c>
      <c r="E6" s="25">
        <v>44.7</v>
      </c>
      <c r="F6" s="25">
        <v>13.791471218204856</v>
      </c>
      <c r="G6" s="25">
        <v>81.8</v>
      </c>
      <c r="H6" s="25">
        <v>13.433015537575654</v>
      </c>
      <c r="I6" s="15">
        <v>7.5</v>
      </c>
      <c r="J6" s="16" t="s">
        <v>24</v>
      </c>
      <c r="K6" s="17">
        <v>0.6</v>
      </c>
      <c r="L6" s="18">
        <f>(G6-E6)/F6</f>
        <v>2.6900683337559874</v>
      </c>
      <c r="M6" s="26">
        <f t="shared" si="0"/>
        <v>0.94117647058823528</v>
      </c>
      <c r="N6" s="26">
        <f>L6*M6</f>
        <v>2.531829020005635</v>
      </c>
      <c r="O6" s="26">
        <f t="shared" si="1"/>
        <v>0.28607707809081051</v>
      </c>
      <c r="P6" s="20">
        <f t="shared" si="2"/>
        <v>0.53486173735911458</v>
      </c>
      <c r="Q6" s="20">
        <f t="shared" si="3"/>
        <v>3.4955614293661323</v>
      </c>
      <c r="R6" s="20">
        <f t="shared" si="4"/>
        <v>3.4955614293661315</v>
      </c>
      <c r="S6" s="21">
        <f t="shared" si="5"/>
        <v>8.8501638680815518</v>
      </c>
      <c r="T6" s="27"/>
      <c r="U6" s="27"/>
    </row>
    <row r="7" spans="1:21" ht="18" customHeight="1">
      <c r="A7" s="22" t="s">
        <v>28</v>
      </c>
      <c r="B7" s="23" t="s">
        <v>22</v>
      </c>
      <c r="C7" s="22" t="s">
        <v>30</v>
      </c>
      <c r="D7" s="34">
        <v>14</v>
      </c>
      <c r="E7" s="25">
        <v>41.9</v>
      </c>
      <c r="F7" s="25">
        <v>14.352036523816137</v>
      </c>
      <c r="G7" s="25">
        <v>71.5</v>
      </c>
      <c r="H7" s="25">
        <v>20.430602629622165</v>
      </c>
      <c r="I7" s="15">
        <v>7.5</v>
      </c>
      <c r="J7" s="16" t="s">
        <v>24</v>
      </c>
      <c r="K7" s="17">
        <v>0.6</v>
      </c>
      <c r="L7" s="18">
        <f>(G7-E7)/F7</f>
        <v>2.0624250747189086</v>
      </c>
      <c r="M7" s="26">
        <f t="shared" si="0"/>
        <v>0.94117647058823528</v>
      </c>
      <c r="N7" s="26">
        <f>L7*M7</f>
        <v>1.9411059526766199</v>
      </c>
      <c r="O7" s="26">
        <f t="shared" si="1"/>
        <v>0.19171043998273601</v>
      </c>
      <c r="P7" s="20">
        <f t="shared" si="2"/>
        <v>0.43784750768131137</v>
      </c>
      <c r="Q7" s="20">
        <f t="shared" si="3"/>
        <v>5.2162000154506574</v>
      </c>
      <c r="R7" s="20">
        <f t="shared" si="4"/>
        <v>5.2162000154506583</v>
      </c>
      <c r="S7" s="21">
        <f t="shared" si="5"/>
        <v>10.125196900343148</v>
      </c>
      <c r="T7" s="27"/>
      <c r="U7" s="27"/>
    </row>
    <row r="8" spans="1:21" ht="18" customHeight="1">
      <c r="A8" s="28" t="s">
        <v>28</v>
      </c>
      <c r="B8" s="29" t="s">
        <v>22</v>
      </c>
      <c r="C8" s="28" t="s">
        <v>31</v>
      </c>
      <c r="D8" s="35">
        <v>14</v>
      </c>
      <c r="E8" s="31"/>
      <c r="F8" s="31"/>
      <c r="G8" s="31"/>
      <c r="H8" s="31"/>
      <c r="I8" s="15">
        <v>7.5</v>
      </c>
      <c r="J8" s="32"/>
      <c r="K8" s="17">
        <v>0.6</v>
      </c>
      <c r="L8" s="33"/>
      <c r="M8" s="33">
        <f t="shared" si="0"/>
        <v>0.94117647058823528</v>
      </c>
      <c r="N8" s="33">
        <f>AVERAGE(N6:N7)</f>
        <v>2.2364674863411276</v>
      </c>
      <c r="O8" s="33">
        <f t="shared" si="1"/>
        <v>0.23577810062360721</v>
      </c>
      <c r="P8" s="20"/>
      <c r="Q8" s="20"/>
      <c r="R8" s="20"/>
      <c r="S8" s="21"/>
      <c r="T8" s="33">
        <f>SUM(S6:S7)/SUM(Q6:Q7)</f>
        <v>2.1781313559400104</v>
      </c>
      <c r="U8" s="33">
        <f>(2*(1-K8)/D8)+(T8^2/(2*D8))</f>
        <v>0.22658057870460957</v>
      </c>
    </row>
    <row r="9" spans="1:21" ht="18" customHeight="1">
      <c r="A9" s="10" t="s">
        <v>32</v>
      </c>
      <c r="B9" s="11" t="s">
        <v>22</v>
      </c>
      <c r="C9" s="36" t="s">
        <v>29</v>
      </c>
      <c r="D9" s="37">
        <v>12</v>
      </c>
      <c r="E9" s="14">
        <v>41.8</v>
      </c>
      <c r="F9" s="37">
        <v>7.31</v>
      </c>
      <c r="G9" s="14">
        <v>73</v>
      </c>
      <c r="H9" s="37">
        <v>11.44</v>
      </c>
      <c r="I9" s="15">
        <v>1</v>
      </c>
      <c r="J9" s="16" t="s">
        <v>33</v>
      </c>
      <c r="K9" s="17">
        <v>0.6</v>
      </c>
      <c r="L9" s="18">
        <f>(G9-E9)/F9</f>
        <v>4.2681258549931611</v>
      </c>
      <c r="M9" s="19">
        <f t="shared" si="0"/>
        <v>0.93023255813953487</v>
      </c>
      <c r="N9" s="19">
        <f>L9*M9</f>
        <v>3.9703496325517778</v>
      </c>
      <c r="O9" s="19">
        <f t="shared" si="1"/>
        <v>0.72348650852933483</v>
      </c>
      <c r="P9" s="20"/>
      <c r="Q9" s="20"/>
      <c r="R9" s="20"/>
      <c r="S9" s="21"/>
      <c r="T9" s="21"/>
      <c r="U9" s="21"/>
    </row>
    <row r="10" spans="1:21" ht="18" customHeight="1">
      <c r="A10" s="10" t="s">
        <v>34</v>
      </c>
      <c r="B10" s="11" t="s">
        <v>35</v>
      </c>
      <c r="C10" s="36" t="s">
        <v>36</v>
      </c>
      <c r="D10" s="37">
        <v>20</v>
      </c>
      <c r="E10" s="38">
        <v>64.545454545454561</v>
      </c>
      <c r="F10" s="38">
        <v>27.336448684993119</v>
      </c>
      <c r="G10" s="38">
        <v>79.545454545454561</v>
      </c>
      <c r="H10" s="38">
        <v>15.003261933277624</v>
      </c>
      <c r="I10" s="15">
        <v>15</v>
      </c>
      <c r="J10" s="16" t="s">
        <v>24</v>
      </c>
      <c r="K10" s="17">
        <v>0.6</v>
      </c>
      <c r="L10" s="18">
        <f>(G10-E10)/F10</f>
        <v>0.54871794697438314</v>
      </c>
      <c r="M10" s="19">
        <f t="shared" si="0"/>
        <v>0.96</v>
      </c>
      <c r="N10" s="19">
        <f>L10*M10</f>
        <v>0.5267692290954078</v>
      </c>
      <c r="O10" s="19">
        <f t="shared" si="1"/>
        <v>4.693714551804426E-2</v>
      </c>
      <c r="P10" s="20"/>
      <c r="Q10" s="20"/>
      <c r="R10" s="20"/>
      <c r="S10" s="21"/>
      <c r="T10" s="9"/>
      <c r="U10" s="9"/>
    </row>
    <row r="11" spans="1:21" ht="18" customHeight="1">
      <c r="A11" s="22" t="s">
        <v>34</v>
      </c>
      <c r="B11" s="23" t="s">
        <v>37</v>
      </c>
      <c r="C11" s="22" t="s">
        <v>38</v>
      </c>
      <c r="D11" s="34">
        <v>20</v>
      </c>
      <c r="E11" s="39">
        <v>49.0625</v>
      </c>
      <c r="F11" s="39">
        <v>13.79403832896852</v>
      </c>
      <c r="G11" s="39">
        <v>75.9375</v>
      </c>
      <c r="H11" s="39">
        <v>12.380182327966104</v>
      </c>
      <c r="I11" s="15">
        <v>15</v>
      </c>
      <c r="J11" s="16" t="s">
        <v>24</v>
      </c>
      <c r="K11" s="17">
        <v>0.6</v>
      </c>
      <c r="L11" s="18">
        <f>(G11-E11)/F11</f>
        <v>1.9483054460969906</v>
      </c>
      <c r="M11" s="26">
        <f t="shared" si="0"/>
        <v>0.96</v>
      </c>
      <c r="N11" s="26">
        <f>L11*M11</f>
        <v>1.8703732282531109</v>
      </c>
      <c r="O11" s="26">
        <f t="shared" si="1"/>
        <v>0.12745740032414909</v>
      </c>
      <c r="P11" s="20">
        <f t="shared" si="2"/>
        <v>0.35701176496601494</v>
      </c>
      <c r="Q11" s="20">
        <f t="shared" si="3"/>
        <v>7.845758641371976</v>
      </c>
      <c r="R11" s="20">
        <f t="shared" si="4"/>
        <v>7.845758641371976</v>
      </c>
      <c r="S11" s="21">
        <f t="shared" si="5"/>
        <v>14.674496918157644</v>
      </c>
      <c r="T11" s="27"/>
      <c r="U11" s="27"/>
    </row>
    <row r="12" spans="1:21" ht="18" customHeight="1">
      <c r="A12" s="22" t="s">
        <v>34</v>
      </c>
      <c r="B12" s="23" t="s">
        <v>37</v>
      </c>
      <c r="C12" s="22" t="s">
        <v>38</v>
      </c>
      <c r="D12" s="34">
        <v>20</v>
      </c>
      <c r="E12" s="39">
        <v>30.588235294117641</v>
      </c>
      <c r="F12" s="39">
        <v>15.921863479504822</v>
      </c>
      <c r="G12" s="39">
        <v>60</v>
      </c>
      <c r="H12" s="39">
        <v>14.609591877651583</v>
      </c>
      <c r="I12" s="15">
        <v>15</v>
      </c>
      <c r="J12" s="16" t="s">
        <v>24</v>
      </c>
      <c r="K12" s="17">
        <v>0.6</v>
      </c>
      <c r="L12" s="18">
        <f>(G12-E12)/F12</f>
        <v>1.8472564309913979</v>
      </c>
      <c r="M12" s="26">
        <f t="shared" si="0"/>
        <v>0.96</v>
      </c>
      <c r="N12" s="26">
        <f>L12*M12</f>
        <v>1.7733661737517419</v>
      </c>
      <c r="O12" s="26">
        <f t="shared" si="1"/>
        <v>0.11862068965517233</v>
      </c>
      <c r="P12" s="20">
        <f t="shared" si="2"/>
        <v>0.34441354452920742</v>
      </c>
      <c r="Q12" s="20">
        <f t="shared" si="3"/>
        <v>8.4302325581395401</v>
      </c>
      <c r="R12" s="20">
        <f t="shared" si="4"/>
        <v>8.4302325581395401</v>
      </c>
      <c r="S12" s="21">
        <f t="shared" si="5"/>
        <v>14.949889255465274</v>
      </c>
      <c r="T12" s="27"/>
      <c r="U12" s="27"/>
    </row>
    <row r="13" spans="1:21" ht="18" customHeight="1">
      <c r="A13" s="22" t="s">
        <v>34</v>
      </c>
      <c r="B13" s="23" t="s">
        <v>37</v>
      </c>
      <c r="C13" s="22" t="s">
        <v>38</v>
      </c>
      <c r="D13" s="34">
        <v>20</v>
      </c>
      <c r="E13" s="39">
        <v>38.75</v>
      </c>
      <c r="F13" s="39">
        <v>30.859401024306148</v>
      </c>
      <c r="G13" s="39">
        <v>51.25</v>
      </c>
      <c r="H13" s="39">
        <v>23.612831034708314</v>
      </c>
      <c r="I13" s="15">
        <v>15</v>
      </c>
      <c r="J13" s="16" t="s">
        <v>24</v>
      </c>
      <c r="K13" s="17">
        <v>0.6</v>
      </c>
      <c r="L13" s="18">
        <f>(G13-E13)/F13</f>
        <v>0.40506294954184235</v>
      </c>
      <c r="M13" s="26">
        <f t="shared" si="0"/>
        <v>0.96</v>
      </c>
      <c r="N13" s="26">
        <f>L13*M13</f>
        <v>0.38886043156016864</v>
      </c>
      <c r="O13" s="26">
        <f t="shared" si="1"/>
        <v>4.3780310880829017E-2</v>
      </c>
      <c r="P13" s="20">
        <f t="shared" si="2"/>
        <v>0.20923745095185284</v>
      </c>
      <c r="Q13" s="20">
        <f t="shared" si="3"/>
        <v>22.841317932209805</v>
      </c>
      <c r="R13" s="20">
        <f t="shared" si="4"/>
        <v>22.841317932209808</v>
      </c>
      <c r="S13" s="21">
        <f t="shared" si="5"/>
        <v>8.8820847485221233</v>
      </c>
      <c r="T13" s="27"/>
      <c r="U13" s="27"/>
    </row>
    <row r="14" spans="1:21" ht="18" customHeight="1">
      <c r="A14" s="28" t="s">
        <v>34</v>
      </c>
      <c r="B14" s="29" t="s">
        <v>37</v>
      </c>
      <c r="C14" s="28" t="s">
        <v>38</v>
      </c>
      <c r="D14" s="35">
        <v>20</v>
      </c>
      <c r="E14" s="40"/>
      <c r="F14" s="40"/>
      <c r="G14" s="40"/>
      <c r="H14" s="40"/>
      <c r="I14" s="15">
        <v>15</v>
      </c>
      <c r="J14" s="32"/>
      <c r="K14" s="17">
        <v>0.6</v>
      </c>
      <c r="L14" s="33"/>
      <c r="M14" s="33">
        <f t="shared" si="0"/>
        <v>0.96</v>
      </c>
      <c r="N14" s="33">
        <f>AVERAGE(N11:N13)</f>
        <v>1.3441999445216737</v>
      </c>
      <c r="O14" s="33">
        <f t="shared" si="1"/>
        <v>8.5171837271301759E-2</v>
      </c>
      <c r="P14" s="20"/>
      <c r="Q14" s="20"/>
      <c r="R14" s="20"/>
      <c r="S14" s="21"/>
      <c r="T14" s="33">
        <f>SUM(S11:S13)/SUM(Q11:Q13)</f>
        <v>0.98438445222498872</v>
      </c>
      <c r="U14" s="33">
        <f>(2*(1-K14)/D14)+(T14^2/(2*D14))</f>
        <v>6.422531874455728E-2</v>
      </c>
    </row>
    <row r="15" spans="1:21" ht="18" customHeight="1">
      <c r="A15" s="10" t="s">
        <v>39</v>
      </c>
      <c r="B15" s="11" t="s">
        <v>40</v>
      </c>
      <c r="C15" s="36" t="s">
        <v>38</v>
      </c>
      <c r="D15" s="37">
        <v>75</v>
      </c>
      <c r="E15" s="38">
        <v>59.569617746088348</v>
      </c>
      <c r="F15" s="38">
        <v>13.678656700019223</v>
      </c>
      <c r="G15" s="38">
        <v>70.129629629629648</v>
      </c>
      <c r="H15" s="38">
        <v>10.728400886747714</v>
      </c>
      <c r="I15" s="15">
        <v>15</v>
      </c>
      <c r="J15" s="16" t="s">
        <v>24</v>
      </c>
      <c r="K15" s="17">
        <v>0.6</v>
      </c>
      <c r="L15" s="18">
        <f>(G15-E15)/F15</f>
        <v>0.77200649998961224</v>
      </c>
      <c r="M15" s="19">
        <f t="shared" si="0"/>
        <v>0.98983050847457632</v>
      </c>
      <c r="N15" s="19">
        <f>L15*M15</f>
        <v>0.76415558643039583</v>
      </c>
      <c r="O15" s="19">
        <f t="shared" si="1"/>
        <v>1.4559558401818549E-2</v>
      </c>
      <c r="P15" s="20"/>
      <c r="Q15" s="20"/>
      <c r="R15" s="20"/>
      <c r="S15" s="21"/>
      <c r="T15" s="9"/>
      <c r="U15" s="9"/>
    </row>
    <row r="16" spans="1:21" ht="18" customHeight="1">
      <c r="A16" s="22" t="s">
        <v>21</v>
      </c>
      <c r="B16" s="23" t="s">
        <v>41</v>
      </c>
      <c r="C16" s="22" t="s">
        <v>42</v>
      </c>
      <c r="D16" s="24">
        <v>22</v>
      </c>
      <c r="E16" s="25">
        <v>73</v>
      </c>
      <c r="F16" s="25">
        <v>23.935852133764975</v>
      </c>
      <c r="G16" s="25">
        <v>92</v>
      </c>
      <c r="H16" s="25">
        <v>10.505374250385472</v>
      </c>
      <c r="I16" s="15">
        <v>15</v>
      </c>
      <c r="J16" s="16" t="s">
        <v>24</v>
      </c>
      <c r="K16" s="17">
        <v>0.6</v>
      </c>
      <c r="L16" s="18">
        <f>(G16-E16)/F16</f>
        <v>0.79378832614017347</v>
      </c>
      <c r="M16" s="26">
        <f t="shared" si="0"/>
        <v>0.96385542168674698</v>
      </c>
      <c r="N16" s="26">
        <f>L16*M16</f>
        <v>0.76509718182185393</v>
      </c>
      <c r="O16" s="26">
        <f t="shared" si="1"/>
        <v>4.9667584037085072E-2</v>
      </c>
      <c r="P16" s="20">
        <f t="shared" si="2"/>
        <v>0.22286225350445749</v>
      </c>
      <c r="Q16" s="20">
        <f t="shared" si="3"/>
        <v>20.133856304613779</v>
      </c>
      <c r="R16" s="20">
        <f t="shared" si="4"/>
        <v>20.133856304613783</v>
      </c>
      <c r="S16" s="21">
        <f t="shared" si="5"/>
        <v>15.404356717866168</v>
      </c>
      <c r="T16" s="27"/>
      <c r="U16" s="27"/>
    </row>
    <row r="17" spans="1:21" ht="18" customHeight="1">
      <c r="A17" s="22" t="s">
        <v>21</v>
      </c>
      <c r="B17" s="23" t="s">
        <v>37</v>
      </c>
      <c r="C17" s="22" t="s">
        <v>38</v>
      </c>
      <c r="D17" s="24">
        <v>22</v>
      </c>
      <c r="E17" s="25">
        <v>49</v>
      </c>
      <c r="F17" s="25">
        <v>14.223736924964941</v>
      </c>
      <c r="G17" s="25">
        <v>62</v>
      </c>
      <c r="H17" s="25">
        <v>12.926187181280426</v>
      </c>
      <c r="I17" s="15">
        <v>15</v>
      </c>
      <c r="J17" s="16" t="s">
        <v>24</v>
      </c>
      <c r="K17" s="17">
        <v>0.6</v>
      </c>
      <c r="L17" s="18">
        <f>(G17-E17)/F17</f>
        <v>0.91396516039205655</v>
      </c>
      <c r="M17" s="26">
        <f t="shared" si="0"/>
        <v>0.96385542168674698</v>
      </c>
      <c r="N17" s="26">
        <f>L17*M17</f>
        <v>0.88093027507668098</v>
      </c>
      <c r="O17" s="26">
        <f t="shared" si="1"/>
        <v>5.4000867035151751E-2</v>
      </c>
      <c r="P17" s="20">
        <f t="shared" si="2"/>
        <v>0.23238086632756955</v>
      </c>
      <c r="Q17" s="20">
        <f t="shared" si="3"/>
        <v>18.518221186134888</v>
      </c>
      <c r="R17" s="20">
        <f t="shared" si="4"/>
        <v>18.518221186134888</v>
      </c>
      <c r="S17" s="21">
        <f t="shared" si="5"/>
        <v>16.313261683432629</v>
      </c>
      <c r="T17" s="41"/>
      <c r="U17" s="41"/>
    </row>
    <row r="18" spans="1:21" ht="18" customHeight="1">
      <c r="A18" s="22" t="s">
        <v>21</v>
      </c>
      <c r="B18" s="23" t="s">
        <v>37</v>
      </c>
      <c r="C18" s="22" t="s">
        <v>36</v>
      </c>
      <c r="D18" s="24">
        <v>22</v>
      </c>
      <c r="E18" s="25">
        <v>67</v>
      </c>
      <c r="F18" s="25">
        <v>14.519576215274226</v>
      </c>
      <c r="G18" s="25">
        <v>69</v>
      </c>
      <c r="H18" s="25">
        <v>15.923440829220338</v>
      </c>
      <c r="I18" s="15">
        <v>15</v>
      </c>
      <c r="J18" s="16" t="s">
        <v>24</v>
      </c>
      <c r="K18" s="17">
        <v>0.6</v>
      </c>
      <c r="L18" s="18">
        <f>(G18-E18)/F18</f>
        <v>0.1377450670974853</v>
      </c>
      <c r="M18" s="26">
        <f t="shared" si="0"/>
        <v>0.96385542168674698</v>
      </c>
      <c r="N18" s="26">
        <f>L18*M18</f>
        <v>0.13276632973251595</v>
      </c>
      <c r="O18" s="26">
        <f t="shared" si="1"/>
        <v>3.676424768887826E-2</v>
      </c>
      <c r="P18" s="20">
        <f t="shared" si="2"/>
        <v>0.19174005238571898</v>
      </c>
      <c r="Q18" s="20">
        <f t="shared" si="3"/>
        <v>27.200338994085143</v>
      </c>
      <c r="R18" s="20">
        <f t="shared" si="4"/>
        <v>27.200338994085147</v>
      </c>
      <c r="S18" s="21">
        <f t="shared" si="5"/>
        <v>3.6112891757249193</v>
      </c>
      <c r="T18" s="27"/>
      <c r="U18" s="27"/>
    </row>
    <row r="19" spans="1:21" ht="18" customHeight="1">
      <c r="A19" s="28" t="s">
        <v>21</v>
      </c>
      <c r="B19" s="29" t="s">
        <v>37</v>
      </c>
      <c r="C19" s="28" t="s">
        <v>36</v>
      </c>
      <c r="D19" s="30">
        <v>22</v>
      </c>
      <c r="E19" s="31"/>
      <c r="F19" s="31"/>
      <c r="G19" s="31"/>
      <c r="H19" s="31"/>
      <c r="I19" s="15">
        <v>15</v>
      </c>
      <c r="J19" s="32"/>
      <c r="K19" s="17">
        <v>0.6</v>
      </c>
      <c r="L19" s="33"/>
      <c r="M19" s="33">
        <f t="shared" si="0"/>
        <v>0.96385542168674698</v>
      </c>
      <c r="N19" s="33">
        <f>AVERAGE(N16:N18)</f>
        <v>0.59293126221035031</v>
      </c>
      <c r="O19" s="33">
        <f t="shared" si="1"/>
        <v>4.4353806402417262E-2</v>
      </c>
      <c r="P19" s="20"/>
      <c r="Q19" s="20"/>
      <c r="R19" s="20"/>
      <c r="S19" s="21"/>
      <c r="T19" s="33">
        <f>SUM(S16:S18)/SUM(Q16:Q18)</f>
        <v>0.53648612249726879</v>
      </c>
      <c r="U19" s="33">
        <f>(2*(1-K19)/D19)+(T19^2/(2*D19))</f>
        <v>4.2904939991639877E-2</v>
      </c>
    </row>
    <row r="20" spans="1:21" ht="18" customHeight="1">
      <c r="A20" s="10" t="s">
        <v>43</v>
      </c>
      <c r="B20" s="11" t="s">
        <v>40</v>
      </c>
      <c r="C20" s="36" t="s">
        <v>38</v>
      </c>
      <c r="D20" s="37">
        <v>27</v>
      </c>
      <c r="E20" s="14">
        <v>66.900000000000006</v>
      </c>
      <c r="F20" s="37">
        <v>15.82</v>
      </c>
      <c r="G20" s="14">
        <v>85.6</v>
      </c>
      <c r="H20" s="37">
        <v>12.16</v>
      </c>
      <c r="I20" s="15">
        <v>1</v>
      </c>
      <c r="J20" s="16" t="s">
        <v>44</v>
      </c>
      <c r="K20" s="17">
        <v>0.6</v>
      </c>
      <c r="L20" s="18">
        <f t="shared" ref="L20:L26" si="6">(G20-E20)/F20</f>
        <v>1.1820480404551195</v>
      </c>
      <c r="M20" s="19">
        <f t="shared" si="0"/>
        <v>0.970873786407767</v>
      </c>
      <c r="N20" s="19">
        <f t="shared" ref="N20:N26" si="7">L20*M20</f>
        <v>1.1476194567525433</v>
      </c>
      <c r="O20" s="19">
        <f t="shared" si="1"/>
        <v>5.4019081805870423E-2</v>
      </c>
      <c r="P20" s="20"/>
      <c r="Q20" s="20"/>
      <c r="R20" s="20"/>
      <c r="S20" s="21"/>
      <c r="T20" s="21"/>
      <c r="U20" s="21"/>
    </row>
    <row r="21" spans="1:21" ht="18" customHeight="1">
      <c r="A21" s="10" t="s">
        <v>45</v>
      </c>
      <c r="B21" s="11" t="s">
        <v>40</v>
      </c>
      <c r="C21" s="36" t="s">
        <v>38</v>
      </c>
      <c r="D21" s="37">
        <v>32</v>
      </c>
      <c r="E21" s="14">
        <v>64.2</v>
      </c>
      <c r="F21" s="37">
        <v>23.7</v>
      </c>
      <c r="G21" s="14">
        <v>80</v>
      </c>
      <c r="H21" s="37">
        <v>16.100000000000001</v>
      </c>
      <c r="I21" s="15">
        <v>1</v>
      </c>
      <c r="J21" s="16" t="s">
        <v>46</v>
      </c>
      <c r="K21" s="17">
        <v>0.6</v>
      </c>
      <c r="L21" s="18">
        <f t="shared" si="6"/>
        <v>0.66666666666666652</v>
      </c>
      <c r="M21" s="19">
        <f t="shared" si="0"/>
        <v>0.97560975609756095</v>
      </c>
      <c r="N21" s="19">
        <f t="shared" si="7"/>
        <v>0.65040650406504052</v>
      </c>
      <c r="O21" s="19">
        <f t="shared" si="1"/>
        <v>3.1609822195782934E-2</v>
      </c>
      <c r="P21" s="20"/>
      <c r="Q21" s="20"/>
      <c r="R21" s="20"/>
      <c r="S21" s="21"/>
      <c r="T21" s="21"/>
      <c r="U21" s="21"/>
    </row>
    <row r="22" spans="1:21" ht="18" customHeight="1">
      <c r="A22" s="10" t="s">
        <v>45</v>
      </c>
      <c r="B22" s="11" t="s">
        <v>40</v>
      </c>
      <c r="C22" s="36" t="s">
        <v>38</v>
      </c>
      <c r="D22" s="37">
        <v>15</v>
      </c>
      <c r="E22" s="14">
        <v>46.7</v>
      </c>
      <c r="F22" s="37">
        <v>29.9</v>
      </c>
      <c r="G22" s="14">
        <v>81.3</v>
      </c>
      <c r="H22" s="37">
        <v>17.7</v>
      </c>
      <c r="I22" s="15">
        <v>1</v>
      </c>
      <c r="J22" s="16" t="s">
        <v>47</v>
      </c>
      <c r="K22" s="17">
        <v>0.6</v>
      </c>
      <c r="L22" s="18">
        <f t="shared" si="6"/>
        <v>1.1571906354515049</v>
      </c>
      <c r="M22" s="19">
        <f t="shared" si="0"/>
        <v>0.94545454545454544</v>
      </c>
      <c r="N22" s="19">
        <f t="shared" si="7"/>
        <v>1.0940711462450592</v>
      </c>
      <c r="O22" s="19">
        <f t="shared" si="1"/>
        <v>9.3233055768199263E-2</v>
      </c>
      <c r="P22" s="20"/>
      <c r="Q22" s="20"/>
      <c r="R22" s="20"/>
      <c r="S22" s="21"/>
      <c r="T22" s="21"/>
      <c r="U22" s="21"/>
    </row>
    <row r="23" spans="1:21" ht="18" customHeight="1">
      <c r="A23" s="10" t="s">
        <v>48</v>
      </c>
      <c r="B23" s="11" t="s">
        <v>49</v>
      </c>
      <c r="C23" s="36" t="s">
        <v>36</v>
      </c>
      <c r="D23" s="37">
        <v>62</v>
      </c>
      <c r="E23" s="37">
        <v>67.599999999999994</v>
      </c>
      <c r="F23" s="37">
        <v>12.7</v>
      </c>
      <c r="G23" s="37">
        <v>79.099999999999994</v>
      </c>
      <c r="H23" s="37">
        <v>12</v>
      </c>
      <c r="I23" s="15">
        <v>7.5</v>
      </c>
      <c r="J23" s="16" t="s">
        <v>24</v>
      </c>
      <c r="K23" s="17">
        <v>0.6</v>
      </c>
      <c r="L23" s="18">
        <f t="shared" si="6"/>
        <v>0.9055118110236221</v>
      </c>
      <c r="M23" s="19">
        <f t="shared" si="0"/>
        <v>0.98765432098765427</v>
      </c>
      <c r="N23" s="19">
        <f t="shared" si="7"/>
        <v>0.89433265286283659</v>
      </c>
      <c r="O23" s="19">
        <f t="shared" si="1"/>
        <v>1.935347495142483E-2</v>
      </c>
      <c r="P23" s="20"/>
      <c r="Q23" s="20"/>
      <c r="R23" s="20"/>
      <c r="S23" s="21"/>
      <c r="T23" s="21"/>
      <c r="U23" s="21"/>
    </row>
    <row r="24" spans="1:21" ht="18" customHeight="1">
      <c r="A24" s="10" t="s">
        <v>48</v>
      </c>
      <c r="B24" s="11" t="s">
        <v>49</v>
      </c>
      <c r="C24" s="36" t="s">
        <v>36</v>
      </c>
      <c r="D24" s="37">
        <v>41</v>
      </c>
      <c r="E24" s="37">
        <v>65.900000000000006</v>
      </c>
      <c r="F24" s="37">
        <v>13.6</v>
      </c>
      <c r="G24" s="37">
        <v>78.8</v>
      </c>
      <c r="H24" s="37">
        <v>10.6</v>
      </c>
      <c r="I24" s="15">
        <v>7.5</v>
      </c>
      <c r="J24" s="16" t="s">
        <v>24</v>
      </c>
      <c r="K24" s="17">
        <v>0.6</v>
      </c>
      <c r="L24" s="18">
        <f t="shared" si="6"/>
        <v>0.94852941176470529</v>
      </c>
      <c r="M24" s="19">
        <f t="shared" si="0"/>
        <v>0.98113207547169812</v>
      </c>
      <c r="N24" s="19">
        <f t="shared" si="7"/>
        <v>0.93063263041065425</v>
      </c>
      <c r="O24" s="19">
        <f t="shared" si="1"/>
        <v>3.0074110887622602E-2</v>
      </c>
      <c r="P24" s="20"/>
      <c r="Q24" s="20"/>
      <c r="R24" s="20"/>
      <c r="S24" s="21"/>
      <c r="T24" s="21"/>
      <c r="U24" s="21"/>
    </row>
    <row r="25" spans="1:21" ht="18" customHeight="1">
      <c r="A25" s="22" t="s">
        <v>34</v>
      </c>
      <c r="B25" s="23" t="s">
        <v>50</v>
      </c>
      <c r="C25" s="23" t="s">
        <v>51</v>
      </c>
      <c r="D25" s="34">
        <v>20</v>
      </c>
      <c r="E25" s="39">
        <v>28.125</v>
      </c>
      <c r="F25" s="39">
        <v>16.925080009658249</v>
      </c>
      <c r="G25" s="39">
        <v>57.401315789473685</v>
      </c>
      <c r="H25" s="39">
        <v>17.280698275669785</v>
      </c>
      <c r="I25" s="15">
        <v>15</v>
      </c>
      <c r="J25" s="16" t="s">
        <v>24</v>
      </c>
      <c r="K25" s="17">
        <v>0.6</v>
      </c>
      <c r="L25" s="18">
        <f t="shared" si="6"/>
        <v>1.7297593732358865</v>
      </c>
      <c r="M25" s="26">
        <f t="shared" si="0"/>
        <v>0.96</v>
      </c>
      <c r="N25" s="26">
        <f t="shared" si="7"/>
        <v>1.6605689983064509</v>
      </c>
      <c r="O25" s="26">
        <f t="shared" si="1"/>
        <v>0.10893723495341223</v>
      </c>
      <c r="P25" s="20">
        <f t="shared" si="2"/>
        <v>0.33005641177443024</v>
      </c>
      <c r="Q25" s="20">
        <f t="shared" si="3"/>
        <v>9.1795977787361398</v>
      </c>
      <c r="R25" s="20">
        <f t="shared" si="4"/>
        <v>9.1795977787361398</v>
      </c>
      <c r="S25" s="21">
        <f t="shared" si="5"/>
        <v>15.243355488291993</v>
      </c>
      <c r="T25" s="41"/>
      <c r="U25" s="41"/>
    </row>
    <row r="26" spans="1:21" ht="18" customHeight="1">
      <c r="A26" s="22" t="s">
        <v>34</v>
      </c>
      <c r="B26" s="23" t="s">
        <v>52</v>
      </c>
      <c r="C26" s="23" t="s">
        <v>51</v>
      </c>
      <c r="D26" s="34">
        <v>20</v>
      </c>
      <c r="E26" s="39">
        <v>39</v>
      </c>
      <c r="F26" s="39">
        <v>29.000907426819378</v>
      </c>
      <c r="G26" s="39">
        <v>37.5</v>
      </c>
      <c r="H26" s="39">
        <v>19.159991209755152</v>
      </c>
      <c r="I26" s="15">
        <v>15</v>
      </c>
      <c r="J26" s="16" t="s">
        <v>24</v>
      </c>
      <c r="K26" s="17">
        <v>0.6</v>
      </c>
      <c r="L26" s="18">
        <f t="shared" si="6"/>
        <v>-5.1722519503401267E-2</v>
      </c>
      <c r="M26" s="26">
        <f t="shared" si="0"/>
        <v>0.96</v>
      </c>
      <c r="N26" s="26">
        <f t="shared" si="7"/>
        <v>-4.9653618723265215E-2</v>
      </c>
      <c r="O26" s="26">
        <f t="shared" si="1"/>
        <v>4.0061637046307885E-2</v>
      </c>
      <c r="P26" s="20">
        <f t="shared" si="2"/>
        <v>0.20015403330012585</v>
      </c>
      <c r="Q26" s="20">
        <f t="shared" si="3"/>
        <v>24.961536116062458</v>
      </c>
      <c r="R26" s="20">
        <f t="shared" si="4"/>
        <v>24.961536116062458</v>
      </c>
      <c r="S26" s="21">
        <f t="shared" si="5"/>
        <v>-1.2394305970539798</v>
      </c>
      <c r="T26" s="27"/>
      <c r="U26" s="27"/>
    </row>
    <row r="27" spans="1:21" ht="18" customHeight="1">
      <c r="A27" s="28" t="s">
        <v>34</v>
      </c>
      <c r="B27" s="29" t="s">
        <v>52</v>
      </c>
      <c r="C27" s="29" t="s">
        <v>51</v>
      </c>
      <c r="D27" s="35">
        <v>20</v>
      </c>
      <c r="E27" s="40"/>
      <c r="F27" s="40"/>
      <c r="G27" s="40"/>
      <c r="H27" s="40"/>
      <c r="I27" s="15">
        <v>15</v>
      </c>
      <c r="J27" s="32"/>
      <c r="K27" s="17">
        <v>0.6</v>
      </c>
      <c r="L27" s="33"/>
      <c r="M27" s="33">
        <f t="shared" si="0"/>
        <v>0.96</v>
      </c>
      <c r="N27" s="33">
        <f>AVERAGE(N25:N26)</f>
        <v>0.80545768979159282</v>
      </c>
      <c r="O27" s="33">
        <f t="shared" si="1"/>
        <v>5.6219052251110249E-2</v>
      </c>
      <c r="P27" s="20"/>
      <c r="Q27" s="20"/>
      <c r="R27" s="20"/>
      <c r="S27" s="21"/>
      <c r="T27" s="33">
        <f>SUM(S25:S26)/SUM(Q25:Q26)</f>
        <v>0.41017749833351347</v>
      </c>
      <c r="U27" s="33">
        <f>(2*(1-K27)/D27)+(T27^2/(2*D27))</f>
        <v>4.4206139503478487E-2</v>
      </c>
    </row>
    <row r="28" spans="1:21" ht="18" customHeight="1">
      <c r="A28" s="22" t="s">
        <v>39</v>
      </c>
      <c r="B28" s="23" t="s">
        <v>50</v>
      </c>
      <c r="C28" s="23" t="s">
        <v>51</v>
      </c>
      <c r="D28" s="34">
        <v>75</v>
      </c>
      <c r="E28" s="39">
        <v>41.490196078431374</v>
      </c>
      <c r="F28" s="39">
        <v>23.417726456762452</v>
      </c>
      <c r="G28" s="39">
        <v>61.058823529411747</v>
      </c>
      <c r="H28" s="39">
        <v>26.438949472153038</v>
      </c>
      <c r="I28" s="15">
        <v>15</v>
      </c>
      <c r="J28" s="16" t="s">
        <v>24</v>
      </c>
      <c r="K28" s="17">
        <v>0.6</v>
      </c>
      <c r="L28" s="18">
        <f>(G28-E28)/F28</f>
        <v>0.83563310414062175</v>
      </c>
      <c r="M28" s="26">
        <f t="shared" si="0"/>
        <v>0.98983050847457632</v>
      </c>
      <c r="N28" s="26">
        <f>L28*M28</f>
        <v>0.82713514036970026</v>
      </c>
      <c r="O28" s="26">
        <f t="shared" si="1"/>
        <v>1.5227683602896027E-2</v>
      </c>
      <c r="P28" s="20">
        <f t="shared" si="2"/>
        <v>0.12340050082109079</v>
      </c>
      <c r="Q28" s="20">
        <f t="shared" si="3"/>
        <v>65.669869829040721</v>
      </c>
      <c r="R28" s="20">
        <f t="shared" si="4"/>
        <v>65.669869829040735</v>
      </c>
      <c r="S28" s="21">
        <f t="shared" si="5"/>
        <v>54.31785699910354</v>
      </c>
      <c r="T28" s="27"/>
      <c r="U28" s="27"/>
    </row>
    <row r="29" spans="1:21" ht="18" customHeight="1">
      <c r="A29" s="22" t="s">
        <v>39</v>
      </c>
      <c r="B29" s="23" t="s">
        <v>53</v>
      </c>
      <c r="C29" s="23" t="s">
        <v>51</v>
      </c>
      <c r="D29" s="34">
        <v>75</v>
      </c>
      <c r="E29" s="39">
        <v>59.866666666666667</v>
      </c>
      <c r="F29" s="39">
        <v>13.03512233983305</v>
      </c>
      <c r="G29" s="39">
        <v>70.966666666666669</v>
      </c>
      <c r="H29" s="39">
        <v>12.28802244038868</v>
      </c>
      <c r="I29" s="15">
        <v>15</v>
      </c>
      <c r="J29" s="16" t="s">
        <v>24</v>
      </c>
      <c r="K29" s="17">
        <v>0.6</v>
      </c>
      <c r="L29" s="18">
        <f>(G29-E29)/F29</f>
        <v>0.85154551761131891</v>
      </c>
      <c r="M29" s="26">
        <f t="shared" si="0"/>
        <v>0.98983050847457632</v>
      </c>
      <c r="N29" s="26">
        <f>L29*M29</f>
        <v>0.84288573268645806</v>
      </c>
      <c r="O29" s="26">
        <f t="shared" si="1"/>
        <v>1.540304238910925E-2</v>
      </c>
      <c r="P29" s="20">
        <f t="shared" si="2"/>
        <v>0.12410899398959468</v>
      </c>
      <c r="Q29" s="20">
        <f t="shared" si="3"/>
        <v>64.922239044609256</v>
      </c>
      <c r="R29" s="20">
        <f t="shared" si="4"/>
        <v>64.922239044609256</v>
      </c>
      <c r="S29" s="21">
        <f t="shared" si="5"/>
        <v>54.72202902476085</v>
      </c>
      <c r="T29" s="41"/>
      <c r="U29" s="41"/>
    </row>
    <row r="30" spans="1:21" ht="18" customHeight="1">
      <c r="A30" s="22" t="s">
        <v>39</v>
      </c>
      <c r="B30" s="23" t="s">
        <v>52</v>
      </c>
      <c r="C30" s="23" t="s">
        <v>51</v>
      </c>
      <c r="D30" s="34">
        <v>75</v>
      </c>
      <c r="E30" s="39">
        <v>44.416666666666664</v>
      </c>
      <c r="F30" s="39">
        <v>20.044643305013562</v>
      </c>
      <c r="G30" s="39">
        <v>56.916666666666664</v>
      </c>
      <c r="H30" s="39">
        <v>19.806212056726949</v>
      </c>
      <c r="I30" s="15">
        <v>15</v>
      </c>
      <c r="J30" s="16" t="s">
        <v>24</v>
      </c>
      <c r="K30" s="17">
        <v>0.6</v>
      </c>
      <c r="L30" s="18">
        <f>(G30-E30)/F30</f>
        <v>0.62360800388368609</v>
      </c>
      <c r="M30" s="26">
        <f t="shared" si="0"/>
        <v>0.98983050847457632</v>
      </c>
      <c r="N30" s="26">
        <f>L30*M30</f>
        <v>0.61726622757300453</v>
      </c>
      <c r="O30" s="26">
        <f t="shared" si="1"/>
        <v>1.3206783971348057E-2</v>
      </c>
      <c r="P30" s="20">
        <f t="shared" si="2"/>
        <v>0.1149207725841941</v>
      </c>
      <c r="Q30" s="20">
        <f t="shared" si="3"/>
        <v>75.718661119125343</v>
      </c>
      <c r="R30" s="20">
        <f t="shared" si="4"/>
        <v>75.718661119125358</v>
      </c>
      <c r="S30" s="21">
        <f t="shared" si="5"/>
        <v>46.738572305881235</v>
      </c>
      <c r="T30" s="27"/>
      <c r="U30" s="27"/>
    </row>
    <row r="31" spans="1:21" ht="18" customHeight="1">
      <c r="A31" s="28" t="s">
        <v>39</v>
      </c>
      <c r="B31" s="29" t="s">
        <v>52</v>
      </c>
      <c r="C31" s="29" t="s">
        <v>51</v>
      </c>
      <c r="D31" s="35">
        <v>75</v>
      </c>
      <c r="E31" s="40"/>
      <c r="F31" s="40"/>
      <c r="G31" s="40"/>
      <c r="H31" s="40"/>
      <c r="I31" s="15">
        <v>15</v>
      </c>
      <c r="J31" s="32"/>
      <c r="K31" s="17">
        <v>0.6</v>
      </c>
      <c r="L31" s="33"/>
      <c r="M31" s="33">
        <f t="shared" si="0"/>
        <v>0.98983050847457632</v>
      </c>
      <c r="N31" s="33">
        <f>AVERAGE(N28:N30)</f>
        <v>0.76242903354305425</v>
      </c>
      <c r="O31" s="33">
        <f t="shared" si="1"/>
        <v>1.4541986874595972E-2</v>
      </c>
      <c r="P31" s="20"/>
      <c r="Q31" s="20"/>
      <c r="R31" s="20"/>
      <c r="S31" s="21"/>
      <c r="T31" s="33">
        <f>SUM(S28:S30)/SUM(Q28:Q30)</f>
        <v>0.75506702018125749</v>
      </c>
      <c r="U31" s="33">
        <f>(2*(1-K31)/D31)+(T31^2/(2*D31))</f>
        <v>1.4467508033102691E-2</v>
      </c>
    </row>
    <row r="32" spans="1:21" ht="18" customHeight="1">
      <c r="A32" s="22" t="s">
        <v>54</v>
      </c>
      <c r="B32" s="23" t="s">
        <v>50</v>
      </c>
      <c r="C32" s="23" t="s">
        <v>51</v>
      </c>
      <c r="D32" s="34">
        <v>21</v>
      </c>
      <c r="E32" s="39">
        <v>33.053221288515402</v>
      </c>
      <c r="F32" s="39">
        <v>22.358837494477765</v>
      </c>
      <c r="G32" s="39">
        <v>67.927170868347346</v>
      </c>
      <c r="H32" s="39">
        <v>23.063489209564381</v>
      </c>
      <c r="I32" s="15">
        <v>15</v>
      </c>
      <c r="J32" s="16" t="s">
        <v>24</v>
      </c>
      <c r="K32" s="17">
        <v>0.6</v>
      </c>
      <c r="L32" s="18">
        <f>(G32-E32)/F32</f>
        <v>1.5597389438715312</v>
      </c>
      <c r="M32" s="26">
        <f t="shared" si="0"/>
        <v>0.96202531645569622</v>
      </c>
      <c r="N32" s="26">
        <f>L32*M32</f>
        <v>1.5005083510662833</v>
      </c>
      <c r="O32" s="26">
        <f t="shared" si="1"/>
        <v>9.1702983609991823E-2</v>
      </c>
      <c r="P32" s="20">
        <f t="shared" si="2"/>
        <v>0.30282500492857556</v>
      </c>
      <c r="Q32" s="20">
        <f t="shared" si="3"/>
        <v>10.904770604334422</v>
      </c>
      <c r="R32" s="20">
        <f t="shared" si="4"/>
        <v>10.90477060433442</v>
      </c>
      <c r="S32" s="21">
        <f t="shared" si="5"/>
        <v>16.362699358265921</v>
      </c>
      <c r="T32" s="27"/>
      <c r="U32" s="27"/>
    </row>
    <row r="33" spans="1:21" ht="18" customHeight="1">
      <c r="A33" s="22" t="s">
        <v>54</v>
      </c>
      <c r="B33" s="23" t="s">
        <v>53</v>
      </c>
      <c r="C33" s="23" t="s">
        <v>51</v>
      </c>
      <c r="D33" s="34">
        <v>21</v>
      </c>
      <c r="E33" s="39">
        <v>60.238095238095241</v>
      </c>
      <c r="F33" s="39">
        <v>12.270512466497735</v>
      </c>
      <c r="G33" s="39">
        <v>79.761904761904759</v>
      </c>
      <c r="H33" s="39">
        <v>12.422378040877533</v>
      </c>
      <c r="I33" s="15">
        <v>7.5</v>
      </c>
      <c r="J33" s="16" t="s">
        <v>24</v>
      </c>
      <c r="K33" s="17">
        <v>0.6</v>
      </c>
      <c r="L33" s="18">
        <f>(G33-E33)/F33</f>
        <v>1.5911160660254011</v>
      </c>
      <c r="M33" s="26">
        <f t="shared" si="0"/>
        <v>0.96202531645569622</v>
      </c>
      <c r="N33" s="26">
        <f>L33*M33</f>
        <v>1.530693936935829</v>
      </c>
      <c r="O33" s="26">
        <f t="shared" si="1"/>
        <v>9.3881522108859708E-2</v>
      </c>
      <c r="P33" s="20">
        <f t="shared" si="2"/>
        <v>0.30640091727809776</v>
      </c>
      <c r="Q33" s="20">
        <f t="shared" si="3"/>
        <v>10.65172333742583</v>
      </c>
      <c r="R33" s="20">
        <f t="shared" si="4"/>
        <v>10.65172333742583</v>
      </c>
      <c r="S33" s="21">
        <f t="shared" si="5"/>
        <v>16.304528330515591</v>
      </c>
      <c r="T33" s="27"/>
      <c r="U33" s="27"/>
    </row>
    <row r="34" spans="1:21" ht="18" customHeight="1">
      <c r="A34" s="28" t="s">
        <v>54</v>
      </c>
      <c r="B34" s="29" t="s">
        <v>53</v>
      </c>
      <c r="C34" s="29" t="s">
        <v>51</v>
      </c>
      <c r="D34" s="35">
        <v>21</v>
      </c>
      <c r="E34" s="40"/>
      <c r="F34" s="40"/>
      <c r="G34" s="40"/>
      <c r="H34" s="40"/>
      <c r="I34" s="15">
        <v>7.5</v>
      </c>
      <c r="J34" s="32"/>
      <c r="K34" s="17">
        <v>0.6</v>
      </c>
      <c r="L34" s="33"/>
      <c r="M34" s="33">
        <f t="shared" si="0"/>
        <v>0.96202531645569622</v>
      </c>
      <c r="N34" s="33">
        <f>AVERAGE(N32:N33)</f>
        <v>1.5156011440010562</v>
      </c>
      <c r="O34" s="33">
        <f t="shared" si="1"/>
        <v>9.2786829230888337E-2</v>
      </c>
      <c r="P34" s="20"/>
      <c r="Q34" s="20"/>
      <c r="R34" s="20"/>
      <c r="S34" s="21"/>
      <c r="T34" s="33">
        <f>SUM(S32:S33)/SUM(Q32:Q33)</f>
        <v>1.5154239727962915</v>
      </c>
      <c r="U34" s="33">
        <f>(2*(1-K34)/D34)+(T34^2/(2*D34))</f>
        <v>9.2774043269659406E-2</v>
      </c>
    </row>
    <row r="35" spans="1:21" ht="18" customHeight="1">
      <c r="A35" s="22" t="s">
        <v>21</v>
      </c>
      <c r="B35" s="23" t="s">
        <v>50</v>
      </c>
      <c r="C35" s="23" t="s">
        <v>55</v>
      </c>
      <c r="D35" s="24">
        <v>22</v>
      </c>
      <c r="E35" s="25">
        <v>54</v>
      </c>
      <c r="F35" s="25">
        <v>20.019095928253382</v>
      </c>
      <c r="G35" s="25">
        <v>71</v>
      </c>
      <c r="H35" s="25">
        <v>21.483258397583214</v>
      </c>
      <c r="I35" s="15">
        <v>15</v>
      </c>
      <c r="J35" s="16" t="s">
        <v>24</v>
      </c>
      <c r="K35" s="17">
        <v>0.6</v>
      </c>
      <c r="L35" s="18">
        <f>(G35-E35)/F35</f>
        <v>0.8491891972008353</v>
      </c>
      <c r="M35" s="26">
        <f t="shared" si="0"/>
        <v>0.96385542168674698</v>
      </c>
      <c r="N35" s="26">
        <f>L35*M35</f>
        <v>0.8184956117598412</v>
      </c>
      <c r="O35" s="26">
        <f t="shared" si="1"/>
        <v>5.1589433328866292E-2</v>
      </c>
      <c r="P35" s="20">
        <f t="shared" si="2"/>
        <v>0.2271330740532217</v>
      </c>
      <c r="Q35" s="20">
        <f t="shared" si="3"/>
        <v>19.383814387440871</v>
      </c>
      <c r="R35" s="20">
        <f t="shared" si="4"/>
        <v>19.383814387440871</v>
      </c>
      <c r="S35" s="21">
        <f t="shared" si="5"/>
        <v>15.865567015287628</v>
      </c>
      <c r="T35" s="27"/>
      <c r="U35" s="27"/>
    </row>
    <row r="36" spans="1:21" ht="18" customHeight="1">
      <c r="A36" s="22" t="s">
        <v>21</v>
      </c>
      <c r="B36" s="23" t="s">
        <v>53</v>
      </c>
      <c r="C36" s="23" t="s">
        <v>51</v>
      </c>
      <c r="D36" s="24">
        <v>22</v>
      </c>
      <c r="E36" s="25">
        <v>64</v>
      </c>
      <c r="F36" s="25">
        <v>14.285714285714366</v>
      </c>
      <c r="G36" s="25">
        <v>76</v>
      </c>
      <c r="H36" s="25">
        <v>12.597354780621835</v>
      </c>
      <c r="I36" s="15">
        <v>15</v>
      </c>
      <c r="J36" s="16" t="s">
        <v>24</v>
      </c>
      <c r="K36" s="17">
        <v>0.6</v>
      </c>
      <c r="L36" s="18">
        <f>(G36-E36)/F36</f>
        <v>0.83999999999999531</v>
      </c>
      <c r="M36" s="26">
        <f t="shared" si="0"/>
        <v>0.96385542168674698</v>
      </c>
      <c r="N36" s="26">
        <f>L36*M36</f>
        <v>0.80963855421686293</v>
      </c>
      <c r="O36" s="26">
        <f t="shared" si="1"/>
        <v>5.126169519259937E-2</v>
      </c>
      <c r="P36" s="20">
        <f t="shared" si="2"/>
        <v>0.22641045733931853</v>
      </c>
      <c r="Q36" s="20">
        <f t="shared" si="3"/>
        <v>19.507743476738739</v>
      </c>
      <c r="R36" s="20">
        <f t="shared" si="4"/>
        <v>19.507743476738742</v>
      </c>
      <c r="S36" s="21">
        <f t="shared" si="5"/>
        <v>15.794221224540191</v>
      </c>
      <c r="T36" s="27"/>
      <c r="U36" s="27"/>
    </row>
    <row r="37" spans="1:21" ht="18" customHeight="1">
      <c r="A37" s="22" t="s">
        <v>21</v>
      </c>
      <c r="B37" s="23" t="s">
        <v>52</v>
      </c>
      <c r="C37" s="23" t="s">
        <v>51</v>
      </c>
      <c r="D37" s="24">
        <v>22</v>
      </c>
      <c r="E37" s="25">
        <v>49</v>
      </c>
      <c r="F37" s="25">
        <v>20.071433523263153</v>
      </c>
      <c r="G37" s="25">
        <v>66</v>
      </c>
      <c r="H37" s="25">
        <v>21.842022490183972</v>
      </c>
      <c r="I37" s="15">
        <v>15</v>
      </c>
      <c r="J37" s="16" t="s">
        <v>24</v>
      </c>
      <c r="K37" s="17">
        <v>0.6</v>
      </c>
      <c r="L37" s="18">
        <f>(G37-E37)/F37</f>
        <v>0.84697488001027399</v>
      </c>
      <c r="M37" s="26">
        <f t="shared" si="0"/>
        <v>0.96385542168674698</v>
      </c>
      <c r="N37" s="26">
        <f>L37*M37</f>
        <v>0.81636133013038459</v>
      </c>
      <c r="O37" s="26">
        <f t="shared" si="1"/>
        <v>5.1510132303005704E-2</v>
      </c>
      <c r="P37" s="20">
        <f t="shared" si="2"/>
        <v>0.22695843739109084</v>
      </c>
      <c r="Q37" s="20">
        <f t="shared" si="3"/>
        <v>19.413656212675821</v>
      </c>
      <c r="R37" s="20">
        <f t="shared" si="4"/>
        <v>19.413656212675821</v>
      </c>
      <c r="S37" s="21">
        <f t="shared" si="5"/>
        <v>15.848558208474039</v>
      </c>
      <c r="T37" s="27"/>
      <c r="U37" s="27"/>
    </row>
    <row r="38" spans="1:21" ht="18" customHeight="1">
      <c r="A38" s="28" t="s">
        <v>21</v>
      </c>
      <c r="B38" s="29" t="s">
        <v>52</v>
      </c>
      <c r="C38" s="29" t="s">
        <v>51</v>
      </c>
      <c r="D38" s="30">
        <v>22</v>
      </c>
      <c r="E38" s="31"/>
      <c r="F38" s="31"/>
      <c r="G38" s="31"/>
      <c r="H38" s="31"/>
      <c r="I38" s="15">
        <v>15</v>
      </c>
      <c r="J38" s="32"/>
      <c r="K38" s="17">
        <v>0.6</v>
      </c>
      <c r="L38" s="33"/>
      <c r="M38" s="33">
        <f t="shared" si="0"/>
        <v>0.96385542168674698</v>
      </c>
      <c r="N38" s="33">
        <f>AVERAGE(N35:N37)</f>
        <v>0.8148318320356962</v>
      </c>
      <c r="O38" s="33">
        <f t="shared" si="1"/>
        <v>5.14534298749693E-2</v>
      </c>
      <c r="P38" s="20"/>
      <c r="Q38" s="20"/>
      <c r="R38" s="20"/>
      <c r="S38" s="21"/>
      <c r="T38" s="33">
        <f>SUM(S35:S37)/SUM(Q35:Q37)</f>
        <v>0.81482157643188469</v>
      </c>
      <c r="U38" s="33">
        <f>(2*(1-K38)/D38)+(T38^2/(2*D38))</f>
        <v>5.1453050032248676E-2</v>
      </c>
    </row>
    <row r="39" spans="1:21" ht="18" customHeight="1">
      <c r="A39" s="22" t="s">
        <v>56</v>
      </c>
      <c r="B39" s="23" t="s">
        <v>50</v>
      </c>
      <c r="C39" s="23" t="s">
        <v>51</v>
      </c>
      <c r="D39" s="34">
        <v>15</v>
      </c>
      <c r="E39" s="25">
        <v>46.2</v>
      </c>
      <c r="F39" s="34">
        <v>20.2</v>
      </c>
      <c r="G39" s="25">
        <v>81.8</v>
      </c>
      <c r="H39" s="34">
        <v>13.2</v>
      </c>
      <c r="I39" s="15">
        <v>7.5</v>
      </c>
      <c r="J39" s="16" t="s">
        <v>24</v>
      </c>
      <c r="K39" s="17">
        <v>0.6</v>
      </c>
      <c r="L39" s="18">
        <f>(G39-E39)/F39</f>
        <v>1.7623762376237622</v>
      </c>
      <c r="M39" s="26">
        <f t="shared" si="0"/>
        <v>0.94545454545454544</v>
      </c>
      <c r="N39" s="26">
        <f>L39*M39</f>
        <v>1.6662466246624661</v>
      </c>
      <c r="O39" s="26">
        <f t="shared" si="1"/>
        <v>0.14587926047330205</v>
      </c>
      <c r="P39" s="20">
        <f t="shared" si="2"/>
        <v>0.38194143592087787</v>
      </c>
      <c r="Q39" s="20">
        <f t="shared" si="3"/>
        <v>6.8549840241547839</v>
      </c>
      <c r="R39" s="20">
        <f t="shared" si="4"/>
        <v>6.8549840241547839</v>
      </c>
      <c r="S39" s="21">
        <f t="shared" si="5"/>
        <v>11.422093992363038</v>
      </c>
      <c r="T39" s="27"/>
      <c r="U39" s="27"/>
    </row>
    <row r="40" spans="1:21" ht="18" customHeight="1">
      <c r="A40" s="22" t="s">
        <v>56</v>
      </c>
      <c r="B40" s="23" t="s">
        <v>52</v>
      </c>
      <c r="C40" s="23" t="s">
        <v>51</v>
      </c>
      <c r="D40" s="34">
        <v>15</v>
      </c>
      <c r="E40" s="25">
        <v>45.3</v>
      </c>
      <c r="F40" s="34">
        <v>9.8000000000000007</v>
      </c>
      <c r="G40" s="25">
        <v>61.3</v>
      </c>
      <c r="H40" s="34">
        <v>8.8000000000000007</v>
      </c>
      <c r="I40" s="15">
        <v>7.5</v>
      </c>
      <c r="J40" s="16" t="s">
        <v>24</v>
      </c>
      <c r="K40" s="17">
        <v>0.6</v>
      </c>
      <c r="L40" s="18">
        <f>(G40-E40)/F40</f>
        <v>1.6326530612244896</v>
      </c>
      <c r="M40" s="26">
        <f t="shared" si="0"/>
        <v>0.94545454545454544</v>
      </c>
      <c r="N40" s="26">
        <f>L40*M40</f>
        <v>1.543599257884972</v>
      </c>
      <c r="O40" s="26">
        <f t="shared" si="1"/>
        <v>0.1327566222981012</v>
      </c>
      <c r="P40" s="20">
        <f t="shared" si="2"/>
        <v>0.36435782178800719</v>
      </c>
      <c r="Q40" s="20">
        <f t="shared" si="3"/>
        <v>7.5325809190484572</v>
      </c>
      <c r="R40" s="20">
        <f t="shared" si="4"/>
        <v>7.5325809190484563</v>
      </c>
      <c r="S40" s="21">
        <f t="shared" si="5"/>
        <v>11.627286316601699</v>
      </c>
      <c r="T40" s="27"/>
      <c r="U40" s="27"/>
    </row>
    <row r="41" spans="1:21" ht="18" customHeight="1">
      <c r="A41" s="22" t="s">
        <v>56</v>
      </c>
      <c r="B41" s="23" t="s">
        <v>50</v>
      </c>
      <c r="C41" s="23" t="s">
        <v>51</v>
      </c>
      <c r="D41" s="34">
        <v>15</v>
      </c>
      <c r="E41" s="25">
        <v>57.6</v>
      </c>
      <c r="F41" s="34">
        <v>21.9</v>
      </c>
      <c r="G41" s="25">
        <v>66.7</v>
      </c>
      <c r="H41" s="34">
        <v>20.9</v>
      </c>
      <c r="I41" s="15">
        <v>7.5</v>
      </c>
      <c r="J41" s="16" t="s">
        <v>24</v>
      </c>
      <c r="K41" s="17">
        <v>0.6</v>
      </c>
      <c r="L41" s="18">
        <f>(G41-E41)/F41</f>
        <v>0.41552511415525123</v>
      </c>
      <c r="M41" s="26">
        <f t="shared" si="0"/>
        <v>0.94545454545454544</v>
      </c>
      <c r="N41" s="26">
        <f>L41*M41</f>
        <v>0.39286010792860115</v>
      </c>
      <c r="O41" s="26">
        <f t="shared" si="1"/>
        <v>5.8477968813389077E-2</v>
      </c>
      <c r="P41" s="20">
        <f t="shared" si="2"/>
        <v>0.24182218428711016</v>
      </c>
      <c r="Q41" s="20">
        <f t="shared" si="3"/>
        <v>17.100457151498066</v>
      </c>
      <c r="R41" s="20">
        <f t="shared" si="4"/>
        <v>17.100457151498063</v>
      </c>
      <c r="S41" s="21">
        <f t="shared" si="5"/>
        <v>6.7180874421659498</v>
      </c>
      <c r="T41" s="27"/>
      <c r="U41" s="27"/>
    </row>
    <row r="42" spans="1:21" ht="18" customHeight="1">
      <c r="A42" s="28" t="s">
        <v>56</v>
      </c>
      <c r="B42" s="29" t="s">
        <v>50</v>
      </c>
      <c r="C42" s="29" t="s">
        <v>51</v>
      </c>
      <c r="D42" s="35">
        <v>15</v>
      </c>
      <c r="E42" s="31"/>
      <c r="F42" s="35"/>
      <c r="G42" s="31"/>
      <c r="H42" s="35"/>
      <c r="I42" s="15">
        <v>7.5</v>
      </c>
      <c r="J42" s="32"/>
      <c r="K42" s="17">
        <v>0.6</v>
      </c>
      <c r="L42" s="33"/>
      <c r="M42" s="33">
        <f t="shared" si="0"/>
        <v>0.94545454545454544</v>
      </c>
      <c r="N42" s="33">
        <f>AVERAGE(N39:N41)</f>
        <v>1.2009019968253465</v>
      </c>
      <c r="O42" s="33">
        <f t="shared" si="1"/>
        <v>0.10140552019930349</v>
      </c>
      <c r="P42" s="20"/>
      <c r="Q42" s="20"/>
      <c r="R42" s="20"/>
      <c r="S42" s="21"/>
      <c r="T42" s="33">
        <f>SUM(S39:S41)/SUM(Q39:Q41)</f>
        <v>0.94535844968616967</v>
      </c>
      <c r="U42" s="33">
        <f>(2*(1-K42)/D42)+(T42^2/(2*D42))</f>
        <v>8.3123419946434615E-2</v>
      </c>
    </row>
    <row r="43" spans="1:21" ht="18" customHeight="1">
      <c r="A43" s="22" t="s">
        <v>57</v>
      </c>
      <c r="B43" s="23" t="s">
        <v>50</v>
      </c>
      <c r="C43" s="23" t="s">
        <v>51</v>
      </c>
      <c r="D43" s="34">
        <v>22</v>
      </c>
      <c r="E43" s="39">
        <v>53.636363636363633</v>
      </c>
      <c r="F43" s="39">
        <v>26.385603957463172</v>
      </c>
      <c r="G43" s="39">
        <v>73.333333333333343</v>
      </c>
      <c r="H43" s="39">
        <v>16.84036471095213</v>
      </c>
      <c r="I43" s="15">
        <v>7.5</v>
      </c>
      <c r="J43" s="16" t="s">
        <v>24</v>
      </c>
      <c r="K43" s="17">
        <v>0.6</v>
      </c>
      <c r="L43" s="18">
        <f>(G43-E43)/F43</f>
        <v>0.74650440932576867</v>
      </c>
      <c r="M43" s="26">
        <f t="shared" si="0"/>
        <v>0.96385542168674698</v>
      </c>
      <c r="N43" s="26">
        <f>L43*M43</f>
        <v>0.71952232224170476</v>
      </c>
      <c r="O43" s="26">
        <f t="shared" si="1"/>
        <v>4.8129826641002176E-2</v>
      </c>
      <c r="P43" s="20">
        <f t="shared" si="2"/>
        <v>0.21938511034480479</v>
      </c>
      <c r="Q43" s="20">
        <f t="shared" si="3"/>
        <v>20.777136960391463</v>
      </c>
      <c r="R43" s="20">
        <f t="shared" si="4"/>
        <v>20.777136960391463</v>
      </c>
      <c r="S43" s="21">
        <f t="shared" si="5"/>
        <v>14.949613835274821</v>
      </c>
      <c r="T43" s="27"/>
      <c r="U43" s="27"/>
    </row>
    <row r="44" spans="1:21" ht="18" customHeight="1">
      <c r="A44" s="22" t="s">
        <v>57</v>
      </c>
      <c r="B44" s="23" t="s">
        <v>50</v>
      </c>
      <c r="C44" s="23" t="s">
        <v>51</v>
      </c>
      <c r="D44" s="34">
        <v>22</v>
      </c>
      <c r="E44" s="39">
        <v>43.636363636363633</v>
      </c>
      <c r="F44" s="39">
        <v>24.232321127068847</v>
      </c>
      <c r="G44" s="39">
        <v>88.484848484848484</v>
      </c>
      <c r="H44" s="39">
        <v>11.30281946037055</v>
      </c>
      <c r="I44" s="15">
        <v>7.5</v>
      </c>
      <c r="J44" s="16" t="s">
        <v>24</v>
      </c>
      <c r="K44" s="17">
        <v>0.6</v>
      </c>
      <c r="L44" s="18">
        <f>(G44-E44)/F44</f>
        <v>1.850771315438974</v>
      </c>
      <c r="M44" s="26">
        <f t="shared" si="0"/>
        <v>0.96385542168674698</v>
      </c>
      <c r="N44" s="26">
        <f>L44*M44</f>
        <v>1.7838759666881676</v>
      </c>
      <c r="O44" s="26">
        <f t="shared" si="1"/>
        <v>0.10868666964835555</v>
      </c>
      <c r="P44" s="20">
        <f t="shared" si="2"/>
        <v>0.3296766137419449</v>
      </c>
      <c r="Q44" s="20">
        <f t="shared" si="3"/>
        <v>9.2007603437974179</v>
      </c>
      <c r="R44" s="20">
        <f t="shared" si="4"/>
        <v>9.2007603437974161</v>
      </c>
      <c r="S44" s="21">
        <f t="shared" si="5"/>
        <v>16.413015252557777</v>
      </c>
      <c r="T44" s="27"/>
      <c r="U44" s="27"/>
    </row>
    <row r="45" spans="1:21" ht="18" customHeight="1">
      <c r="A45" s="22" t="s">
        <v>57</v>
      </c>
      <c r="B45" s="23" t="s">
        <v>50</v>
      </c>
      <c r="C45" s="23" t="s">
        <v>51</v>
      </c>
      <c r="D45" s="34">
        <v>22</v>
      </c>
      <c r="E45" s="39">
        <v>57.272727272727273</v>
      </c>
      <c r="F45" s="39">
        <v>16.922992831874836</v>
      </c>
      <c r="G45" s="39">
        <v>76.969696969696969</v>
      </c>
      <c r="H45" s="39">
        <v>14.653279998642448</v>
      </c>
      <c r="I45" s="15">
        <v>7.5</v>
      </c>
      <c r="J45" s="16" t="s">
        <v>24</v>
      </c>
      <c r="K45" s="17">
        <v>0.6</v>
      </c>
      <c r="L45" s="18">
        <f>(G45-E45)/F45</f>
        <v>1.1639176292664979</v>
      </c>
      <c r="M45" s="26">
        <f t="shared" si="0"/>
        <v>0.96385542168674698</v>
      </c>
      <c r="N45" s="26">
        <f>L45*M45</f>
        <v>1.1218483173652991</v>
      </c>
      <c r="O45" s="26">
        <f t="shared" si="1"/>
        <v>6.4966901072167113E-2</v>
      </c>
      <c r="P45" s="20">
        <f t="shared" si="2"/>
        <v>0.25488605507592432</v>
      </c>
      <c r="Q45" s="20">
        <f t="shared" si="3"/>
        <v>15.392453441625157</v>
      </c>
      <c r="R45" s="20">
        <f t="shared" si="4"/>
        <v>15.392453441625161</v>
      </c>
      <c r="S45" s="21">
        <f t="shared" si="5"/>
        <v>17.267997993610891</v>
      </c>
      <c r="T45" s="41"/>
      <c r="U45" s="41"/>
    </row>
    <row r="46" spans="1:21" ht="18" customHeight="1">
      <c r="A46" s="22" t="s">
        <v>57</v>
      </c>
      <c r="B46" s="23" t="s">
        <v>52</v>
      </c>
      <c r="C46" s="23" t="s">
        <v>51</v>
      </c>
      <c r="D46" s="34">
        <v>22</v>
      </c>
      <c r="E46" s="39">
        <v>55.454545454545453</v>
      </c>
      <c r="F46" s="39">
        <v>16.250208123875339</v>
      </c>
      <c r="G46" s="39">
        <v>64.848484848484858</v>
      </c>
      <c r="H46" s="39">
        <v>16.223546566748659</v>
      </c>
      <c r="I46" s="15">
        <v>7.5</v>
      </c>
      <c r="J46" s="16" t="s">
        <v>24</v>
      </c>
      <c r="K46" s="17">
        <v>0.6</v>
      </c>
      <c r="L46" s="18">
        <f>(G46-E46)/F46</f>
        <v>0.57808117424277916</v>
      </c>
      <c r="M46" s="26">
        <f t="shared" si="0"/>
        <v>0.96385542168674698</v>
      </c>
      <c r="N46" s="26">
        <f>L46*M46</f>
        <v>0.55718667396894372</v>
      </c>
      <c r="O46" s="26">
        <f t="shared" si="1"/>
        <v>4.3419477037467596E-2</v>
      </c>
      <c r="P46" s="20">
        <f t="shared" si="2"/>
        <v>0.20837340770229679</v>
      </c>
      <c r="Q46" s="20">
        <f t="shared" si="3"/>
        <v>23.031138747642643</v>
      </c>
      <c r="R46" s="20">
        <f t="shared" si="4"/>
        <v>23.031138747642647</v>
      </c>
      <c r="S46" s="21">
        <f t="shared" si="5"/>
        <v>12.832643596516268</v>
      </c>
      <c r="T46" s="27"/>
      <c r="U46" s="27"/>
    </row>
    <row r="47" spans="1:21" ht="18" customHeight="1">
      <c r="A47" s="28" t="s">
        <v>57</v>
      </c>
      <c r="B47" s="29" t="s">
        <v>52</v>
      </c>
      <c r="C47" s="29" t="s">
        <v>51</v>
      </c>
      <c r="D47" s="35">
        <v>22</v>
      </c>
      <c r="E47" s="40"/>
      <c r="F47" s="40"/>
      <c r="G47" s="40"/>
      <c r="H47" s="40"/>
      <c r="I47" s="15">
        <v>7.5</v>
      </c>
      <c r="J47" s="32"/>
      <c r="K47" s="17">
        <v>0.6</v>
      </c>
      <c r="L47" s="33"/>
      <c r="M47" s="33">
        <f t="shared" si="0"/>
        <v>0.96385542168674698</v>
      </c>
      <c r="N47" s="33">
        <f>AVERAGE(N43:N46)</f>
        <v>1.0456083200660287</v>
      </c>
      <c r="O47" s="33">
        <f t="shared" si="1"/>
        <v>6.1211289977075069E-2</v>
      </c>
      <c r="P47" s="20"/>
      <c r="Q47" s="20"/>
      <c r="R47" s="20"/>
      <c r="S47" s="21"/>
      <c r="T47" s="33">
        <f>SUM(S43:S46)/SUM(Q43:Q46)</f>
        <v>0.89856626124843919</v>
      </c>
      <c r="U47" s="33">
        <f>(2*(1-K47)/D47)+(T47^2/(2*D47))</f>
        <v>5.4714121042136327E-2</v>
      </c>
    </row>
    <row r="48" spans="1:21" ht="18" customHeight="1">
      <c r="A48" s="22" t="s">
        <v>58</v>
      </c>
      <c r="B48" s="23" t="s">
        <v>50</v>
      </c>
      <c r="C48" s="23" t="s">
        <v>51</v>
      </c>
      <c r="D48" s="34">
        <v>22</v>
      </c>
      <c r="E48" s="39">
        <v>53.636363636363633</v>
      </c>
      <c r="F48" s="39">
        <v>30.270545358581117</v>
      </c>
      <c r="G48" s="39">
        <v>74.242424242424249</v>
      </c>
      <c r="H48" s="39">
        <v>15.159882249609588</v>
      </c>
      <c r="I48" s="15">
        <v>7.5</v>
      </c>
      <c r="J48" s="16" t="s">
        <v>24</v>
      </c>
      <c r="K48" s="17">
        <v>0.6</v>
      </c>
      <c r="L48" s="18">
        <f>(G48-E48)/F48</f>
        <v>0.68072974444179268</v>
      </c>
      <c r="M48" s="26">
        <f t="shared" si="0"/>
        <v>0.96385542168674698</v>
      </c>
      <c r="N48" s="26">
        <f>L48*M48</f>
        <v>0.65612505488365558</v>
      </c>
      <c r="O48" s="26">
        <f t="shared" si="1"/>
        <v>4.6147729264683642E-2</v>
      </c>
      <c r="P48" s="20">
        <f t="shared" si="2"/>
        <v>0.21482022545534124</v>
      </c>
      <c r="Q48" s="20">
        <f t="shared" si="3"/>
        <v>21.669538586924347</v>
      </c>
      <c r="R48" s="20">
        <f t="shared" si="4"/>
        <v>21.669538586924347</v>
      </c>
      <c r="S48" s="21">
        <f t="shared" si="5"/>
        <v>14.21792719464923</v>
      </c>
      <c r="T48" s="27"/>
      <c r="U48" s="27"/>
    </row>
    <row r="49" spans="1:21" ht="18" customHeight="1">
      <c r="A49" s="22" t="s">
        <v>58</v>
      </c>
      <c r="B49" s="23" t="s">
        <v>50</v>
      </c>
      <c r="C49" s="23" t="s">
        <v>51</v>
      </c>
      <c r="D49" s="34">
        <v>22</v>
      </c>
      <c r="E49" s="39">
        <v>50.303030303030297</v>
      </c>
      <c r="F49" s="39">
        <v>25.92029073643797</v>
      </c>
      <c r="G49" s="39">
        <v>75.454545454545439</v>
      </c>
      <c r="H49" s="39">
        <v>30.12400218190654</v>
      </c>
      <c r="I49" s="15">
        <v>7.5</v>
      </c>
      <c r="J49" s="16" t="s">
        <v>24</v>
      </c>
      <c r="K49" s="17">
        <v>0.6</v>
      </c>
      <c r="L49" s="18">
        <f>(G49-E49)/F49</f>
        <v>0.9703407807906218</v>
      </c>
      <c r="M49" s="26">
        <f t="shared" si="0"/>
        <v>0.96385542168674698</v>
      </c>
      <c r="N49" s="26">
        <f>L49*M49</f>
        <v>0.93526822244879204</v>
      </c>
      <c r="O49" s="26">
        <f t="shared" si="1"/>
        <v>5.6243787452784619E-2</v>
      </c>
      <c r="P49" s="20">
        <f t="shared" si="2"/>
        <v>0.23715772695146287</v>
      </c>
      <c r="Q49" s="20">
        <f t="shared" si="3"/>
        <v>17.779741466370439</v>
      </c>
      <c r="R49" s="20">
        <f t="shared" si="4"/>
        <v>17.779741466370439</v>
      </c>
      <c r="S49" s="21">
        <f t="shared" si="5"/>
        <v>16.628827196851361</v>
      </c>
      <c r="T49" s="27"/>
      <c r="U49" s="27"/>
    </row>
    <row r="50" spans="1:21" ht="18" customHeight="1">
      <c r="A50" s="22" t="s">
        <v>58</v>
      </c>
      <c r="B50" s="23" t="s">
        <v>50</v>
      </c>
      <c r="C50" s="23" t="s">
        <v>51</v>
      </c>
      <c r="D50" s="34">
        <v>22</v>
      </c>
      <c r="E50" s="39">
        <v>64.848484848484844</v>
      </c>
      <c r="F50" s="39">
        <v>17.600122436060239</v>
      </c>
      <c r="G50" s="39">
        <v>78.787878787878782</v>
      </c>
      <c r="H50" s="39">
        <v>11.753439417606197</v>
      </c>
      <c r="I50" s="15">
        <v>7.5</v>
      </c>
      <c r="J50" s="16" t="s">
        <v>24</v>
      </c>
      <c r="K50" s="17">
        <v>0.6</v>
      </c>
      <c r="L50" s="18">
        <f>(G50-E50)/F50</f>
        <v>0.79200550962270744</v>
      </c>
      <c r="M50" s="26">
        <f t="shared" si="0"/>
        <v>0.96385542168674698</v>
      </c>
      <c r="N50" s="26">
        <f>L50*M50</f>
        <v>0.76337880445562167</v>
      </c>
      <c r="O50" s="26">
        <f t="shared" si="1"/>
        <v>4.9607890888456692E-2</v>
      </c>
      <c r="P50" s="20">
        <f t="shared" si="2"/>
        <v>0.22272828937621886</v>
      </c>
      <c r="Q50" s="20">
        <f t="shared" si="3"/>
        <v>20.158083363158887</v>
      </c>
      <c r="R50" s="20">
        <f t="shared" si="4"/>
        <v>20.158083363158884</v>
      </c>
      <c r="S50" s="21">
        <f t="shared" si="5"/>
        <v>15.388253577884988</v>
      </c>
      <c r="T50" s="27"/>
      <c r="U50" s="27"/>
    </row>
    <row r="51" spans="1:21" ht="18" customHeight="1">
      <c r="A51" s="22" t="s">
        <v>58</v>
      </c>
      <c r="B51" s="23" t="s">
        <v>52</v>
      </c>
      <c r="C51" s="23" t="s">
        <v>51</v>
      </c>
      <c r="D51" s="34">
        <v>22</v>
      </c>
      <c r="E51" s="39">
        <v>57.575757575757571</v>
      </c>
      <c r="F51" s="39">
        <v>15.607006233696598</v>
      </c>
      <c r="G51" s="39">
        <v>66.060606060606062</v>
      </c>
      <c r="H51" s="39">
        <v>19.937371880435943</v>
      </c>
      <c r="I51" s="15">
        <v>7.5</v>
      </c>
      <c r="J51" s="16" t="s">
        <v>24</v>
      </c>
      <c r="K51" s="17">
        <v>0.6</v>
      </c>
      <c r="L51" s="18">
        <f>(G51-E51)/F51</f>
        <v>0.54365637828279467</v>
      </c>
      <c r="M51" s="26">
        <f t="shared" si="0"/>
        <v>0.96385542168674698</v>
      </c>
      <c r="N51" s="26">
        <f>L51*M51</f>
        <v>0.52400614774245269</v>
      </c>
      <c r="O51" s="26">
        <f t="shared" si="1"/>
        <v>4.2604146428906489E-2</v>
      </c>
      <c r="P51" s="20">
        <f t="shared" si="2"/>
        <v>0.20640771891793797</v>
      </c>
      <c r="Q51" s="20">
        <f t="shared" si="3"/>
        <v>23.471893790166629</v>
      </c>
      <c r="R51" s="20">
        <f t="shared" si="4"/>
        <v>23.471893790166636</v>
      </c>
      <c r="S51" s="21">
        <f t="shared" si="5"/>
        <v>12.299416645205213</v>
      </c>
      <c r="T51" s="27"/>
      <c r="U51" s="27"/>
    </row>
    <row r="52" spans="1:21" ht="18" customHeight="1">
      <c r="A52" s="28" t="s">
        <v>58</v>
      </c>
      <c r="B52" s="29" t="s">
        <v>52</v>
      </c>
      <c r="C52" s="29" t="s">
        <v>51</v>
      </c>
      <c r="D52" s="35">
        <v>22</v>
      </c>
      <c r="E52" s="40"/>
      <c r="F52" s="40"/>
      <c r="G52" s="40"/>
      <c r="H52" s="40"/>
      <c r="I52" s="15">
        <v>7.5</v>
      </c>
      <c r="J52" s="32"/>
      <c r="K52" s="17">
        <v>0.6</v>
      </c>
      <c r="L52" s="33"/>
      <c r="M52" s="33">
        <f t="shared" si="0"/>
        <v>0.96385542168674698</v>
      </c>
      <c r="N52" s="33">
        <f>AVERAGE(N48:N51)</f>
        <v>0.71969455738263055</v>
      </c>
      <c r="O52" s="33">
        <f t="shared" si="1"/>
        <v>4.8135460361958649E-2</v>
      </c>
      <c r="P52" s="20"/>
      <c r="Q52" s="20"/>
      <c r="R52" s="20"/>
      <c r="S52" s="21"/>
      <c r="T52" s="33">
        <f>SUM(S48:S51)/SUM(Q48:Q51)</f>
        <v>0.70456124167087986</v>
      </c>
      <c r="U52" s="33">
        <f>(2*(1-K52)/D52)+(T52^2/(2*D52))</f>
        <v>4.7645603256018458E-2</v>
      </c>
    </row>
    <row r="53" spans="1:21" ht="18" customHeight="1">
      <c r="A53" s="22" t="s">
        <v>59</v>
      </c>
      <c r="B53" s="23" t="s">
        <v>50</v>
      </c>
      <c r="C53" s="23" t="s">
        <v>51</v>
      </c>
      <c r="D53" s="34">
        <v>22</v>
      </c>
      <c r="E53" s="39">
        <v>61.818181818181827</v>
      </c>
      <c r="F53" s="39">
        <v>23.110667106402008</v>
      </c>
      <c r="G53" s="39">
        <v>76.666666666666643</v>
      </c>
      <c r="H53" s="39">
        <v>8.4201823554762605</v>
      </c>
      <c r="I53" s="15">
        <v>7.5</v>
      </c>
      <c r="J53" s="16" t="s">
        <v>24</v>
      </c>
      <c r="K53" s="17">
        <v>0.6</v>
      </c>
      <c r="L53" s="18">
        <f>(G53-E53)/F53</f>
        <v>0.64249486092816244</v>
      </c>
      <c r="M53" s="26">
        <f t="shared" si="0"/>
        <v>0.96385542168674698</v>
      </c>
      <c r="N53" s="26">
        <f>L53*M53</f>
        <v>0.61927215511148181</v>
      </c>
      <c r="O53" s="26">
        <f t="shared" si="1"/>
        <v>4.5079500047645896E-2</v>
      </c>
      <c r="P53" s="20">
        <f t="shared" si="2"/>
        <v>0.21231933507725079</v>
      </c>
      <c r="Q53" s="20">
        <f t="shared" si="3"/>
        <v>22.183032175225314</v>
      </c>
      <c r="R53" s="20">
        <f t="shared" si="4"/>
        <v>22.183032175225318</v>
      </c>
      <c r="S53" s="21">
        <f t="shared" si="5"/>
        <v>13.737334142059122</v>
      </c>
      <c r="T53" s="27"/>
      <c r="U53" s="27"/>
    </row>
    <row r="54" spans="1:21" ht="18" customHeight="1">
      <c r="A54" s="22" t="s">
        <v>59</v>
      </c>
      <c r="B54" s="23" t="s">
        <v>50</v>
      </c>
      <c r="C54" s="23" t="s">
        <v>51</v>
      </c>
      <c r="D54" s="34">
        <v>22</v>
      </c>
      <c r="E54" s="39">
        <v>61.515151515151508</v>
      </c>
      <c r="F54" s="39">
        <v>27.826508482283106</v>
      </c>
      <c r="G54" s="39">
        <v>88.181818181818159</v>
      </c>
      <c r="H54" s="39">
        <v>17.690079506291653</v>
      </c>
      <c r="I54" s="15">
        <v>7.5</v>
      </c>
      <c r="J54" s="16" t="s">
        <v>24</v>
      </c>
      <c r="K54" s="17">
        <v>0.6</v>
      </c>
      <c r="L54" s="18">
        <f>(G54-E54)/F54</f>
        <v>0.95831881616211689</v>
      </c>
      <c r="M54" s="26">
        <f t="shared" si="0"/>
        <v>0.96385542168674698</v>
      </c>
      <c r="N54" s="26">
        <f>L54*M54</f>
        <v>0.92368078666228137</v>
      </c>
      <c r="O54" s="26">
        <f t="shared" si="1"/>
        <v>5.5754231719296617E-2</v>
      </c>
      <c r="P54" s="20">
        <f t="shared" si="2"/>
        <v>0.23612334005620159</v>
      </c>
      <c r="Q54" s="20">
        <f t="shared" si="3"/>
        <v>17.935858304615447</v>
      </c>
      <c r="R54" s="20">
        <f t="shared" si="4"/>
        <v>17.935858304615444</v>
      </c>
      <c r="S54" s="21">
        <f t="shared" si="5"/>
        <v>16.56700770827041</v>
      </c>
      <c r="T54" s="27"/>
      <c r="U54" s="27"/>
    </row>
    <row r="55" spans="1:21" ht="18" customHeight="1">
      <c r="A55" s="22" t="s">
        <v>59</v>
      </c>
      <c r="B55" s="23" t="s">
        <v>50</v>
      </c>
      <c r="C55" s="23" t="s">
        <v>51</v>
      </c>
      <c r="D55" s="34">
        <v>22</v>
      </c>
      <c r="E55" s="39">
        <v>65.151515151515142</v>
      </c>
      <c r="F55" s="39">
        <v>16.32109268333673</v>
      </c>
      <c r="G55" s="39">
        <v>74.848484848484858</v>
      </c>
      <c r="H55" s="39">
        <v>13.636523968914725</v>
      </c>
      <c r="I55" s="15">
        <v>7.5</v>
      </c>
      <c r="J55" s="16" t="s">
        <v>24</v>
      </c>
      <c r="K55" s="17">
        <v>0.6</v>
      </c>
      <c r="L55" s="18">
        <f>(G55-E55)/F55</f>
        <v>0.59413728511388131</v>
      </c>
      <c r="M55" s="26">
        <f t="shared" si="0"/>
        <v>0.96385542168674698</v>
      </c>
      <c r="N55" s="26">
        <f>L55*M55</f>
        <v>0.57266244348325912</v>
      </c>
      <c r="O55" s="26">
        <f t="shared" si="1"/>
        <v>4.38168698676413E-2</v>
      </c>
      <c r="P55" s="20">
        <f t="shared" si="2"/>
        <v>0.20932479515728972</v>
      </c>
      <c r="Q55" s="20">
        <f t="shared" si="3"/>
        <v>22.822260079752951</v>
      </c>
      <c r="R55" s="20">
        <f t="shared" si="4"/>
        <v>22.822260079752951</v>
      </c>
      <c r="S55" s="21">
        <f t="shared" si="5"/>
        <v>13.069451223081765</v>
      </c>
      <c r="T55" s="27"/>
      <c r="U55" s="27"/>
    </row>
    <row r="56" spans="1:21" ht="18" customHeight="1">
      <c r="A56" s="22" t="s">
        <v>59</v>
      </c>
      <c r="B56" s="23" t="s">
        <v>52</v>
      </c>
      <c r="C56" s="23" t="s">
        <v>51</v>
      </c>
      <c r="D56" s="34">
        <v>22</v>
      </c>
      <c r="E56" s="39">
        <v>53.333333333333343</v>
      </c>
      <c r="F56" s="39">
        <v>18.516401995451009</v>
      </c>
      <c r="G56" s="39">
        <v>64.545454545454547</v>
      </c>
      <c r="H56" s="39">
        <v>15.0324324702965</v>
      </c>
      <c r="I56" s="15">
        <v>7.5</v>
      </c>
      <c r="J56" s="16" t="s">
        <v>24</v>
      </c>
      <c r="K56" s="17">
        <v>0.6</v>
      </c>
      <c r="L56" s="18">
        <f>(G56-E56)/F56</f>
        <v>0.60552375212396692</v>
      </c>
      <c r="M56" s="26">
        <f t="shared" si="0"/>
        <v>0.96385542168674698</v>
      </c>
      <c r="N56" s="26">
        <f>L56*M56</f>
        <v>0.58363735144478734</v>
      </c>
      <c r="O56" s="26">
        <f t="shared" si="1"/>
        <v>4.4105285409124693E-2</v>
      </c>
      <c r="P56" s="20">
        <f t="shared" si="2"/>
        <v>0.21001258393040331</v>
      </c>
      <c r="Q56" s="20">
        <f t="shared" si="3"/>
        <v>22.673019587650501</v>
      </c>
      <c r="R56" s="20">
        <f t="shared" si="4"/>
        <v>22.673019587650504</v>
      </c>
      <c r="S56" s="21">
        <f t="shared" si="5"/>
        <v>13.232821101392123</v>
      </c>
      <c r="T56" s="27"/>
      <c r="U56" s="27"/>
    </row>
    <row r="57" spans="1:21" ht="18" customHeight="1">
      <c r="A57" s="28" t="s">
        <v>59</v>
      </c>
      <c r="B57" s="29" t="s">
        <v>52</v>
      </c>
      <c r="C57" s="29" t="s">
        <v>51</v>
      </c>
      <c r="D57" s="35">
        <v>22</v>
      </c>
      <c r="E57" s="40"/>
      <c r="F57" s="40"/>
      <c r="G57" s="40"/>
      <c r="H57" s="40"/>
      <c r="I57" s="15">
        <v>7.5</v>
      </c>
      <c r="J57" s="32"/>
      <c r="K57" s="17">
        <v>0.6</v>
      </c>
      <c r="L57" s="33"/>
      <c r="M57" s="33">
        <f t="shared" si="0"/>
        <v>0.96385542168674698</v>
      </c>
      <c r="N57" s="33">
        <f>AVERAGE(N53:N56)</f>
        <v>0.67481318417545244</v>
      </c>
      <c r="O57" s="33">
        <f t="shared" si="1"/>
        <v>4.6713018944023028E-2</v>
      </c>
      <c r="P57" s="20"/>
      <c r="Q57" s="20"/>
      <c r="R57" s="20"/>
      <c r="S57" s="21"/>
      <c r="T57" s="33">
        <f>SUM(S53:S56)/SUM(Q53:Q56)</f>
        <v>0.66118277006537696</v>
      </c>
      <c r="U57" s="33">
        <f>(2*(1-K57)/D57)+(T57^2/(2*D57))</f>
        <v>4.629915125980285E-2</v>
      </c>
    </row>
    <row r="58" spans="1:21" ht="18" customHeight="1">
      <c r="A58" s="22" t="s">
        <v>25</v>
      </c>
      <c r="B58" s="23" t="s">
        <v>50</v>
      </c>
      <c r="C58" s="23" t="s">
        <v>51</v>
      </c>
      <c r="D58" s="24">
        <v>25</v>
      </c>
      <c r="E58" s="25">
        <v>49.3</v>
      </c>
      <c r="F58" s="25">
        <v>27.755546659548429</v>
      </c>
      <c r="G58" s="25">
        <v>73.599999999999994</v>
      </c>
      <c r="H58" s="25">
        <v>15.809045699406623</v>
      </c>
      <c r="I58" s="15">
        <v>7.5</v>
      </c>
      <c r="J58" s="16" t="s">
        <v>24</v>
      </c>
      <c r="K58" s="17">
        <v>0.6</v>
      </c>
      <c r="L58" s="18">
        <f t="shared" ref="L58:L110" si="8">(G58-E58)/F58</f>
        <v>0.87550068092931399</v>
      </c>
      <c r="M58" s="26">
        <f t="shared" si="0"/>
        <v>0.96842105263157896</v>
      </c>
      <c r="N58" s="26">
        <f t="shared" ref="N58:N110" si="9">L58*M58</f>
        <v>0.84785329100523044</v>
      </c>
      <c r="O58" s="26">
        <f t="shared" si="1"/>
        <v>4.6377104061368003E-2</v>
      </c>
      <c r="P58" s="20">
        <f t="shared" si="2"/>
        <v>0.21535343986425665</v>
      </c>
      <c r="Q58" s="20">
        <f t="shared" si="3"/>
        <v>21.562364020762502</v>
      </c>
      <c r="R58" s="20">
        <f t="shared" si="4"/>
        <v>21.562364020762505</v>
      </c>
      <c r="S58" s="21">
        <f t="shared" si="5"/>
        <v>18.281721296856261</v>
      </c>
      <c r="T58" s="27"/>
      <c r="U58" s="27"/>
    </row>
    <row r="59" spans="1:21" ht="18" customHeight="1">
      <c r="A59" s="22" t="s">
        <v>25</v>
      </c>
      <c r="B59" s="23" t="s">
        <v>50</v>
      </c>
      <c r="C59" s="23" t="s">
        <v>51</v>
      </c>
      <c r="D59" s="24">
        <v>25</v>
      </c>
      <c r="E59" s="25">
        <v>39.700000000000003</v>
      </c>
      <c r="F59" s="25">
        <v>25.710640541165773</v>
      </c>
      <c r="G59" s="25">
        <v>89.6</v>
      </c>
      <c r="H59" s="25">
        <v>11.068808360366452</v>
      </c>
      <c r="I59" s="15">
        <v>7.5</v>
      </c>
      <c r="J59" s="16" t="s">
        <v>24</v>
      </c>
      <c r="K59" s="17">
        <v>0.6</v>
      </c>
      <c r="L59" s="18">
        <f t="shared" si="8"/>
        <v>1.94083068137117</v>
      </c>
      <c r="M59" s="26">
        <f t="shared" si="0"/>
        <v>0.96842105263157896</v>
      </c>
      <c r="N59" s="26">
        <f t="shared" si="9"/>
        <v>1.8795412914331331</v>
      </c>
      <c r="O59" s="26">
        <f t="shared" si="1"/>
        <v>0.10265350932404259</v>
      </c>
      <c r="P59" s="20">
        <f t="shared" si="2"/>
        <v>0.32039586346275228</v>
      </c>
      <c r="Q59" s="20">
        <f t="shared" si="3"/>
        <v>9.7415081723444672</v>
      </c>
      <c r="R59" s="20">
        <f t="shared" si="4"/>
        <v>9.7415081723444672</v>
      </c>
      <c r="S59" s="21">
        <f t="shared" si="5"/>
        <v>18.309566850754742</v>
      </c>
      <c r="T59" s="27"/>
      <c r="U59" s="27"/>
    </row>
    <row r="60" spans="1:21" ht="18" customHeight="1">
      <c r="A60" s="22" t="s">
        <v>25</v>
      </c>
      <c r="B60" s="23" t="s">
        <v>50</v>
      </c>
      <c r="C60" s="23" t="s">
        <v>51</v>
      </c>
      <c r="D60" s="24">
        <v>25</v>
      </c>
      <c r="E60" s="25">
        <v>54.1</v>
      </c>
      <c r="F60" s="25">
        <v>18.289847416490932</v>
      </c>
      <c r="G60" s="25">
        <v>73.599999999999994</v>
      </c>
      <c r="H60" s="25">
        <v>17.04894913672593</v>
      </c>
      <c r="I60" s="15">
        <v>7.5</v>
      </c>
      <c r="J60" s="16" t="s">
        <v>24</v>
      </c>
      <c r="K60" s="17">
        <v>0.6</v>
      </c>
      <c r="L60" s="18">
        <f t="shared" si="8"/>
        <v>1.0661652640370272</v>
      </c>
      <c r="M60" s="26">
        <f t="shared" si="0"/>
        <v>0.96842105263157896</v>
      </c>
      <c r="N60" s="26">
        <f t="shared" si="9"/>
        <v>1.0324968872779632</v>
      </c>
      <c r="O60" s="26">
        <f t="shared" si="1"/>
        <v>5.3320996444773658E-2</v>
      </c>
      <c r="P60" s="20">
        <f t="shared" si="2"/>
        <v>0.23091339598380528</v>
      </c>
      <c r="Q60" s="20">
        <f t="shared" si="3"/>
        <v>18.754338190880087</v>
      </c>
      <c r="R60" s="20">
        <f t="shared" si="4"/>
        <v>18.754338190880087</v>
      </c>
      <c r="S60" s="21">
        <f t="shared" si="5"/>
        <v>19.363795805041917</v>
      </c>
      <c r="T60" s="27"/>
      <c r="U60" s="27"/>
    </row>
    <row r="61" spans="1:21" ht="18" customHeight="1">
      <c r="A61" s="22" t="s">
        <v>25</v>
      </c>
      <c r="B61" s="23" t="s">
        <v>52</v>
      </c>
      <c r="C61" s="23" t="s">
        <v>51</v>
      </c>
      <c r="D61" s="24">
        <v>25</v>
      </c>
      <c r="E61" s="25">
        <v>54.7</v>
      </c>
      <c r="F61" s="25">
        <v>16.10152971798826</v>
      </c>
      <c r="G61" s="25">
        <v>65.099999999999994</v>
      </c>
      <c r="H61" s="25">
        <v>15.309159688577713</v>
      </c>
      <c r="I61" s="15">
        <v>7.5</v>
      </c>
      <c r="J61" s="16" t="s">
        <v>24</v>
      </c>
      <c r="K61" s="17">
        <v>0.6</v>
      </c>
      <c r="L61" s="18">
        <f t="shared" si="8"/>
        <v>0.64590136354444316</v>
      </c>
      <c r="M61" s="26">
        <f t="shared" si="0"/>
        <v>0.96842105263157896</v>
      </c>
      <c r="N61" s="26">
        <f t="shared" si="9"/>
        <v>0.62550447837988177</v>
      </c>
      <c r="O61" s="26">
        <f t="shared" si="1"/>
        <v>3.9825117049465758E-2</v>
      </c>
      <c r="P61" s="20">
        <f t="shared" si="2"/>
        <v>0.19956231370042229</v>
      </c>
      <c r="Q61" s="20">
        <f t="shared" si="3"/>
        <v>25.109781818291346</v>
      </c>
      <c r="R61" s="20">
        <f t="shared" si="4"/>
        <v>25.109781818291342</v>
      </c>
      <c r="S61" s="21">
        <f t="shared" si="5"/>
        <v>15.706280978482967</v>
      </c>
      <c r="T61" s="27"/>
      <c r="U61" s="27"/>
    </row>
    <row r="62" spans="1:21" ht="18" customHeight="1">
      <c r="A62" s="22" t="s">
        <v>25</v>
      </c>
      <c r="B62" s="23" t="s">
        <v>53</v>
      </c>
      <c r="C62" s="23" t="s">
        <v>51</v>
      </c>
      <c r="D62" s="24">
        <v>25</v>
      </c>
      <c r="E62" s="25">
        <v>39.1</v>
      </c>
      <c r="F62" s="25">
        <v>28.005579801175337</v>
      </c>
      <c r="G62" s="25">
        <v>91.5</v>
      </c>
      <c r="H62" s="25">
        <v>9.4096581588635129</v>
      </c>
      <c r="I62" s="15">
        <v>7.5</v>
      </c>
      <c r="J62" s="16" t="s">
        <v>24</v>
      </c>
      <c r="K62" s="17">
        <v>0.6</v>
      </c>
      <c r="L62" s="18">
        <f t="shared" si="8"/>
        <v>1.8710557100410712</v>
      </c>
      <c r="M62" s="26">
        <f t="shared" si="0"/>
        <v>0.96842105263157896</v>
      </c>
      <c r="N62" s="26">
        <f t="shared" si="9"/>
        <v>1.8119697402503006</v>
      </c>
      <c r="O62" s="26">
        <f t="shared" si="1"/>
        <v>9.7664686791654839E-2</v>
      </c>
      <c r="P62" s="20">
        <f t="shared" si="2"/>
        <v>0.31251349857510929</v>
      </c>
      <c r="Q62" s="20">
        <f t="shared" si="3"/>
        <v>10.239115414697128</v>
      </c>
      <c r="R62" s="20">
        <f t="shared" si="4"/>
        <v>10.239115414697126</v>
      </c>
      <c r="S62" s="21">
        <f t="shared" si="5"/>
        <v>18.552967298361605</v>
      </c>
      <c r="T62" s="27"/>
      <c r="U62" s="27"/>
    </row>
    <row r="63" spans="1:21" ht="18" customHeight="1">
      <c r="A63" s="22" t="s">
        <v>25</v>
      </c>
      <c r="B63" s="23" t="s">
        <v>53</v>
      </c>
      <c r="C63" s="23" t="s">
        <v>51</v>
      </c>
      <c r="D63" s="24">
        <v>25</v>
      </c>
      <c r="E63" s="25">
        <v>44.9</v>
      </c>
      <c r="F63" s="25">
        <v>30.159990053048759</v>
      </c>
      <c r="G63" s="25">
        <v>85.5</v>
      </c>
      <c r="H63" s="25">
        <v>7.4302310417195869</v>
      </c>
      <c r="I63" s="15">
        <v>7.5</v>
      </c>
      <c r="J63" s="16" t="s">
        <v>24</v>
      </c>
      <c r="K63" s="17">
        <v>0.6</v>
      </c>
      <c r="L63" s="18">
        <f t="shared" si="8"/>
        <v>1.3461542901237098</v>
      </c>
      <c r="M63" s="26">
        <f t="shared" si="0"/>
        <v>0.96842105263157896</v>
      </c>
      <c r="N63" s="26">
        <f t="shared" si="9"/>
        <v>1.303644154646119</v>
      </c>
      <c r="O63" s="26">
        <f t="shared" si="1"/>
        <v>6.598976163885989E-2</v>
      </c>
      <c r="P63" s="20">
        <f t="shared" si="2"/>
        <v>0.2568847244171204</v>
      </c>
      <c r="Q63" s="20">
        <f t="shared" si="3"/>
        <v>15.153865920484284</v>
      </c>
      <c r="R63" s="20">
        <f t="shared" si="4"/>
        <v>15.153865920484284</v>
      </c>
      <c r="S63" s="21">
        <f t="shared" si="5"/>
        <v>19.755248727530368</v>
      </c>
      <c r="T63" s="27"/>
      <c r="U63" s="27"/>
    </row>
    <row r="64" spans="1:21" ht="18" customHeight="1">
      <c r="A64" s="22" t="s">
        <v>25</v>
      </c>
      <c r="B64" s="23" t="s">
        <v>53</v>
      </c>
      <c r="C64" s="23" t="s">
        <v>51</v>
      </c>
      <c r="D64" s="24">
        <v>25</v>
      </c>
      <c r="E64" s="25">
        <v>69.5</v>
      </c>
      <c r="F64" s="25">
        <v>18.099838857477895</v>
      </c>
      <c r="G64" s="25">
        <v>82.3</v>
      </c>
      <c r="H64" s="25">
        <v>7.6689308250889834</v>
      </c>
      <c r="I64" s="15">
        <v>7.5</v>
      </c>
      <c r="J64" s="16" t="s">
        <v>24</v>
      </c>
      <c r="K64" s="17">
        <v>0.6</v>
      </c>
      <c r="L64" s="18">
        <f t="shared" si="8"/>
        <v>0.70718861647277675</v>
      </c>
      <c r="M64" s="26">
        <f t="shared" si="0"/>
        <v>0.96842105263157896</v>
      </c>
      <c r="N64" s="26">
        <f t="shared" si="9"/>
        <v>0.68485634437363641</v>
      </c>
      <c r="O64" s="26">
        <f t="shared" si="1"/>
        <v>4.1380564248576418E-2</v>
      </c>
      <c r="P64" s="20">
        <f t="shared" si="2"/>
        <v>0.20342213313348284</v>
      </c>
      <c r="Q64" s="20">
        <f t="shared" si="3"/>
        <v>24.165934374237107</v>
      </c>
      <c r="R64" s="20">
        <f t="shared" si="4"/>
        <v>24.165934374237107</v>
      </c>
      <c r="S64" s="21">
        <f t="shared" si="5"/>
        <v>16.550193473913225</v>
      </c>
      <c r="T64" s="27"/>
      <c r="U64" s="27"/>
    </row>
    <row r="65" spans="1:21" ht="18" customHeight="1">
      <c r="A65" s="22" t="s">
        <v>25</v>
      </c>
      <c r="B65" s="23" t="s">
        <v>60</v>
      </c>
      <c r="C65" s="23" t="s">
        <v>51</v>
      </c>
      <c r="D65" s="24">
        <v>25</v>
      </c>
      <c r="E65" s="25">
        <v>54.2</v>
      </c>
      <c r="F65" s="25">
        <v>9.7553404177745975</v>
      </c>
      <c r="G65" s="25">
        <v>65.2</v>
      </c>
      <c r="H65" s="25">
        <v>11.76860229593982</v>
      </c>
      <c r="I65" s="15">
        <v>7.5</v>
      </c>
      <c r="J65" s="16" t="s">
        <v>24</v>
      </c>
      <c r="K65" s="17">
        <v>0.6</v>
      </c>
      <c r="L65" s="18">
        <f t="shared" si="8"/>
        <v>1.1275875088846297</v>
      </c>
      <c r="M65" s="26">
        <f t="shared" si="0"/>
        <v>0.96842105263157896</v>
      </c>
      <c r="N65" s="26">
        <f t="shared" si="9"/>
        <v>1.0919794822882729</v>
      </c>
      <c r="O65" s="26">
        <f t="shared" si="1"/>
        <v>5.5848383794771292E-2</v>
      </c>
      <c r="P65" s="20">
        <f t="shared" si="2"/>
        <v>0.23632262649769972</v>
      </c>
      <c r="Q65" s="20">
        <f t="shared" si="3"/>
        <v>17.905621112953735</v>
      </c>
      <c r="R65" s="20">
        <f t="shared" si="4"/>
        <v>17.905621112953732</v>
      </c>
      <c r="S65" s="21">
        <f t="shared" si="5"/>
        <v>19.552570872973188</v>
      </c>
      <c r="T65" s="27"/>
      <c r="U65" s="27"/>
    </row>
    <row r="66" spans="1:21" ht="18" customHeight="1">
      <c r="A66" s="28" t="s">
        <v>25</v>
      </c>
      <c r="B66" s="29" t="s">
        <v>61</v>
      </c>
      <c r="C66" s="29" t="s">
        <v>51</v>
      </c>
      <c r="D66" s="30">
        <v>25</v>
      </c>
      <c r="E66" s="31"/>
      <c r="F66" s="31"/>
      <c r="G66" s="31"/>
      <c r="H66" s="31"/>
      <c r="I66" s="15">
        <v>7.5</v>
      </c>
      <c r="J66" s="32"/>
      <c r="K66" s="17">
        <v>0.6</v>
      </c>
      <c r="L66" s="33"/>
      <c r="M66" s="33">
        <f t="shared" ref="M66:M111" si="10">1-(3/((4*(D66-1))-1))</f>
        <v>0.96842105263157896</v>
      </c>
      <c r="N66" s="33">
        <f>AVERAGE(N58:N65)</f>
        <v>1.1597307087068174</v>
      </c>
      <c r="O66" s="33">
        <f>(2*(1-K66)/D66)+(N66^2/(2*D66))</f>
        <v>5.8899506334352342E-2</v>
      </c>
      <c r="P66" s="20"/>
      <c r="Q66" s="20"/>
      <c r="R66" s="20"/>
      <c r="S66" s="21"/>
      <c r="T66" s="33">
        <f>SUM(S58:S65)/SUM(Q58:Q65)</f>
        <v>1.0241166324595501</v>
      </c>
      <c r="U66" s="33">
        <f>(2*(1-K66)/D66)+(T66^2/(2*D66))</f>
        <v>5.2976297537605785E-2</v>
      </c>
    </row>
    <row r="67" spans="1:21" ht="18" customHeight="1">
      <c r="A67" s="22" t="s">
        <v>28</v>
      </c>
      <c r="B67" s="23" t="s">
        <v>50</v>
      </c>
      <c r="C67" s="23" t="s">
        <v>51</v>
      </c>
      <c r="D67" s="24">
        <v>14</v>
      </c>
      <c r="E67" s="25">
        <v>32.4</v>
      </c>
      <c r="F67" s="25">
        <v>29.567496922074316</v>
      </c>
      <c r="G67" s="25">
        <v>60.5</v>
      </c>
      <c r="H67" s="25">
        <v>19.297807450728001</v>
      </c>
      <c r="I67" s="15">
        <v>7.5</v>
      </c>
      <c r="J67" s="16" t="s">
        <v>24</v>
      </c>
      <c r="K67" s="17">
        <v>0.6</v>
      </c>
      <c r="L67" s="18">
        <f t="shared" si="8"/>
        <v>0.95036790141749472</v>
      </c>
      <c r="M67" s="26">
        <f t="shared" si="10"/>
        <v>0.94117647058823528</v>
      </c>
      <c r="N67" s="26">
        <f t="shared" si="9"/>
        <v>0.89446390721646563</v>
      </c>
      <c r="O67" s="26">
        <f t="shared" ref="O67:O111" si="11">(2*(1-K67)/D67)+(N67^2/(2*D67))</f>
        <v>8.5716631475462365E-2</v>
      </c>
      <c r="P67" s="20">
        <f t="shared" ref="P67:P110" si="12">SQRT(O67)</f>
        <v>0.29277402800703201</v>
      </c>
      <c r="Q67" s="20">
        <f t="shared" ref="Q67:Q110" si="13">1/(P67^2)</f>
        <v>11.666347391244191</v>
      </c>
      <c r="R67" s="20">
        <f t="shared" ref="R67:R110" si="14">(2*D67)/((4*(1-K67))+(N67^2))</f>
        <v>11.666347391244191</v>
      </c>
      <c r="S67" s="21">
        <f t="shared" ref="S67:S110" si="15">N67*Q67</f>
        <v>10.435126670516899</v>
      </c>
      <c r="T67" s="27"/>
      <c r="U67" s="27"/>
    </row>
    <row r="68" spans="1:21" ht="18" customHeight="1">
      <c r="A68" s="22" t="s">
        <v>28</v>
      </c>
      <c r="B68" s="23" t="s">
        <v>50</v>
      </c>
      <c r="C68" s="23" t="s">
        <v>51</v>
      </c>
      <c r="D68" s="24">
        <v>14</v>
      </c>
      <c r="E68" s="25">
        <v>28.6</v>
      </c>
      <c r="F68" s="25">
        <v>22.559107006114154</v>
      </c>
      <c r="G68" s="25">
        <v>68.099999999999994</v>
      </c>
      <c r="H68" s="25">
        <v>15.5092630559044</v>
      </c>
      <c r="I68" s="15">
        <v>7.5</v>
      </c>
      <c r="J68" s="16" t="s">
        <v>24</v>
      </c>
      <c r="K68" s="17">
        <v>0.6</v>
      </c>
      <c r="L68" s="18">
        <f t="shared" si="8"/>
        <v>1.7509558330165453</v>
      </c>
      <c r="M68" s="26">
        <f t="shared" si="10"/>
        <v>0.94117647058823528</v>
      </c>
      <c r="N68" s="26">
        <f t="shared" si="9"/>
        <v>1.6479584310743955</v>
      </c>
      <c r="O68" s="26">
        <f t="shared" si="11"/>
        <v>0.15413453537675656</v>
      </c>
      <c r="P68" s="20">
        <f t="shared" si="12"/>
        <v>0.39259971392852105</v>
      </c>
      <c r="Q68" s="20">
        <f t="shared" si="13"/>
        <v>6.4878386764891092</v>
      </c>
      <c r="R68" s="20">
        <f t="shared" si="14"/>
        <v>6.4878386764891083</v>
      </c>
      <c r="S68" s="21">
        <f t="shared" si="15"/>
        <v>10.691688446370776</v>
      </c>
      <c r="T68" s="27"/>
      <c r="U68" s="27"/>
    </row>
    <row r="69" spans="1:21" ht="18" customHeight="1">
      <c r="A69" s="22" t="s">
        <v>28</v>
      </c>
      <c r="B69" s="23" t="s">
        <v>50</v>
      </c>
      <c r="C69" s="23" t="s">
        <v>51</v>
      </c>
      <c r="D69" s="24">
        <v>14</v>
      </c>
      <c r="E69" s="25">
        <v>25.2</v>
      </c>
      <c r="F69" s="25">
        <v>19.068669686534598</v>
      </c>
      <c r="G69" s="25">
        <v>43.3</v>
      </c>
      <c r="H69" s="25">
        <v>23.78680234524947</v>
      </c>
      <c r="I69" s="15">
        <v>7.5</v>
      </c>
      <c r="J69" s="16" t="s">
        <v>24</v>
      </c>
      <c r="K69" s="17">
        <v>0.6</v>
      </c>
      <c r="L69" s="18">
        <f t="shared" si="8"/>
        <v>0.94920098242518569</v>
      </c>
      <c r="M69" s="26">
        <f t="shared" si="10"/>
        <v>0.94117647058823528</v>
      </c>
      <c r="N69" s="26">
        <f t="shared" si="9"/>
        <v>0.89336563051782181</v>
      </c>
      <c r="O69" s="26">
        <f t="shared" si="11"/>
        <v>8.5646505349660909E-2</v>
      </c>
      <c r="P69" s="20">
        <f t="shared" si="12"/>
        <v>0.29265424198131984</v>
      </c>
      <c r="Q69" s="20">
        <f t="shared" si="13"/>
        <v>11.675899628565046</v>
      </c>
      <c r="R69" s="20">
        <f t="shared" si="14"/>
        <v>11.675899628565045</v>
      </c>
      <c r="S69" s="21">
        <f t="shared" si="15"/>
        <v>10.430847433535813</v>
      </c>
      <c r="T69" s="27"/>
      <c r="U69" s="27"/>
    </row>
    <row r="70" spans="1:21" ht="18" customHeight="1">
      <c r="A70" s="22" t="s">
        <v>28</v>
      </c>
      <c r="B70" s="23" t="s">
        <v>52</v>
      </c>
      <c r="C70" s="23" t="s">
        <v>51</v>
      </c>
      <c r="D70" s="24">
        <v>14</v>
      </c>
      <c r="E70" s="25">
        <v>43.8</v>
      </c>
      <c r="F70" s="25">
        <v>17.28875643015132</v>
      </c>
      <c r="G70" s="25">
        <v>46.2</v>
      </c>
      <c r="H70" s="25">
        <v>16.426846010152733</v>
      </c>
      <c r="I70" s="15">
        <v>7.5</v>
      </c>
      <c r="J70" s="16" t="s">
        <v>24</v>
      </c>
      <c r="K70" s="17">
        <v>0.6</v>
      </c>
      <c r="L70" s="18">
        <f t="shared" si="8"/>
        <v>0.13881854427739193</v>
      </c>
      <c r="M70" s="26">
        <f t="shared" si="10"/>
        <v>0.94117647058823528</v>
      </c>
      <c r="N70" s="26">
        <f t="shared" si="9"/>
        <v>0.13065274755519241</v>
      </c>
      <c r="O70" s="26">
        <f t="shared" si="11"/>
        <v>5.775250501584718E-2</v>
      </c>
      <c r="P70" s="20">
        <f t="shared" si="12"/>
        <v>0.24031750875840732</v>
      </c>
      <c r="Q70" s="20">
        <f t="shared" si="13"/>
        <v>17.315266233483758</v>
      </c>
      <c r="R70" s="20">
        <f t="shared" si="14"/>
        <v>17.315266233483758</v>
      </c>
      <c r="S70" s="21">
        <f t="shared" si="15"/>
        <v>2.2622871080543008</v>
      </c>
      <c r="T70" s="27"/>
      <c r="U70" s="27"/>
    </row>
    <row r="71" spans="1:21" ht="18" customHeight="1">
      <c r="A71" s="22" t="s">
        <v>28</v>
      </c>
      <c r="B71" s="23" t="s">
        <v>53</v>
      </c>
      <c r="C71" s="23" t="s">
        <v>51</v>
      </c>
      <c r="D71" s="34">
        <v>14</v>
      </c>
      <c r="E71" s="25">
        <v>34.6</v>
      </c>
      <c r="F71" s="25">
        <v>32.133392990080353</v>
      </c>
      <c r="G71" s="25">
        <v>78.400000000000006</v>
      </c>
      <c r="H71" s="25">
        <v>14.728541850941843</v>
      </c>
      <c r="I71" s="15">
        <v>7.5</v>
      </c>
      <c r="J71" s="16" t="s">
        <v>24</v>
      </c>
      <c r="K71" s="17">
        <v>0.6</v>
      </c>
      <c r="L71" s="18">
        <f t="shared" si="8"/>
        <v>1.3630680088318454</v>
      </c>
      <c r="M71" s="26">
        <f t="shared" si="10"/>
        <v>0.94117647058823528</v>
      </c>
      <c r="N71" s="26">
        <f t="shared" si="9"/>
        <v>1.2828875377240898</v>
      </c>
      <c r="O71" s="26">
        <f t="shared" si="11"/>
        <v>0.11592144408742064</v>
      </c>
      <c r="P71" s="20">
        <f t="shared" si="12"/>
        <v>0.34047238373680272</v>
      </c>
      <c r="Q71" s="20">
        <f t="shared" si="13"/>
        <v>8.6265315953609338</v>
      </c>
      <c r="R71" s="20">
        <f t="shared" si="14"/>
        <v>8.6265315953609321</v>
      </c>
      <c r="S71" s="21">
        <f t="shared" si="15"/>
        <v>11.066869877471653</v>
      </c>
      <c r="T71" s="27"/>
      <c r="U71" s="27"/>
    </row>
    <row r="72" spans="1:21" ht="18" customHeight="1">
      <c r="A72" s="22" t="s">
        <v>28</v>
      </c>
      <c r="B72" s="23" t="s">
        <v>53</v>
      </c>
      <c r="C72" s="23" t="s">
        <v>51</v>
      </c>
      <c r="D72" s="34">
        <v>14</v>
      </c>
      <c r="E72" s="25">
        <v>39.5</v>
      </c>
      <c r="F72" s="25">
        <v>32.760473537078582</v>
      </c>
      <c r="G72" s="25">
        <v>74.599999999999994</v>
      </c>
      <c r="H72" s="25">
        <v>20.235563297769161</v>
      </c>
      <c r="I72" s="15">
        <v>7.5</v>
      </c>
      <c r="J72" s="16" t="s">
        <v>24</v>
      </c>
      <c r="K72" s="17">
        <v>0.6</v>
      </c>
      <c r="L72" s="18">
        <f t="shared" si="8"/>
        <v>1.071413084437669</v>
      </c>
      <c r="M72" s="26">
        <f t="shared" si="10"/>
        <v>0.94117647058823528</v>
      </c>
      <c r="N72" s="26">
        <f t="shared" si="9"/>
        <v>1.0083887853531002</v>
      </c>
      <c r="O72" s="26">
        <f t="shared" si="11"/>
        <v>9.3458855086639314E-2</v>
      </c>
      <c r="P72" s="20">
        <f t="shared" si="12"/>
        <v>0.30571041049764613</v>
      </c>
      <c r="Q72" s="20">
        <f t="shared" si="13"/>
        <v>10.699895682147703</v>
      </c>
      <c r="R72" s="20">
        <f t="shared" si="14"/>
        <v>10.699895682147703</v>
      </c>
      <c r="S72" s="21">
        <f t="shared" si="15"/>
        <v>10.789654810325803</v>
      </c>
      <c r="T72" s="27"/>
      <c r="U72" s="27"/>
    </row>
    <row r="73" spans="1:21" ht="18" customHeight="1">
      <c r="A73" s="22" t="s">
        <v>28</v>
      </c>
      <c r="B73" s="23" t="s">
        <v>53</v>
      </c>
      <c r="C73" s="23" t="s">
        <v>51</v>
      </c>
      <c r="D73" s="34">
        <v>14</v>
      </c>
      <c r="E73" s="25">
        <v>45</v>
      </c>
      <c r="F73" s="25">
        <v>22.296084513101949</v>
      </c>
      <c r="G73" s="25">
        <v>64.099999999999994</v>
      </c>
      <c r="H73" s="25">
        <v>19.054757705328896</v>
      </c>
      <c r="I73" s="15">
        <v>7.5</v>
      </c>
      <c r="J73" s="16" t="s">
        <v>24</v>
      </c>
      <c r="K73" s="17">
        <v>0.6</v>
      </c>
      <c r="L73" s="18">
        <f t="shared" si="8"/>
        <v>0.85665265525775047</v>
      </c>
      <c r="M73" s="26">
        <f t="shared" si="10"/>
        <v>0.94117647058823528</v>
      </c>
      <c r="N73" s="26">
        <f t="shared" si="9"/>
        <v>0.80626132259552985</v>
      </c>
      <c r="O73" s="26">
        <f t="shared" si="11"/>
        <v>8.035919001119618E-2</v>
      </c>
      <c r="P73" s="20">
        <f t="shared" si="12"/>
        <v>0.28347696557427055</v>
      </c>
      <c r="Q73" s="20">
        <f t="shared" si="13"/>
        <v>12.444127421651134</v>
      </c>
      <c r="R73" s="20">
        <f t="shared" si="14"/>
        <v>12.44412742165113</v>
      </c>
      <c r="S73" s="21">
        <f t="shared" si="15"/>
        <v>10.033218633527744</v>
      </c>
      <c r="T73" s="41"/>
      <c r="U73" s="41"/>
    </row>
    <row r="74" spans="1:21" ht="18" customHeight="1">
      <c r="A74" s="22" t="s">
        <v>28</v>
      </c>
      <c r="B74" s="23" t="s">
        <v>52</v>
      </c>
      <c r="C74" s="23" t="s">
        <v>51</v>
      </c>
      <c r="D74" s="34">
        <v>14</v>
      </c>
      <c r="E74" s="25">
        <v>41.1</v>
      </c>
      <c r="F74" s="25">
        <v>17.560726661477336</v>
      </c>
      <c r="G74" s="25">
        <v>51.4</v>
      </c>
      <c r="H74" s="25">
        <v>10.638929137221155</v>
      </c>
      <c r="I74" s="15">
        <v>7.5</v>
      </c>
      <c r="J74" s="16" t="s">
        <v>24</v>
      </c>
      <c r="K74" s="17">
        <v>0.6</v>
      </c>
      <c r="L74" s="18">
        <f t="shared" si="8"/>
        <v>0.58653609264330331</v>
      </c>
      <c r="M74" s="26">
        <f t="shared" si="10"/>
        <v>0.94117647058823528</v>
      </c>
      <c r="N74" s="26">
        <f t="shared" si="9"/>
        <v>0.55203396954663841</v>
      </c>
      <c r="O74" s="26">
        <f t="shared" si="11"/>
        <v>6.8026482269050684E-2</v>
      </c>
      <c r="P74" s="20">
        <f t="shared" si="12"/>
        <v>0.26081886869828014</v>
      </c>
      <c r="Q74" s="20">
        <f t="shared" si="13"/>
        <v>14.700157448167205</v>
      </c>
      <c r="R74" s="20">
        <f t="shared" si="14"/>
        <v>14.700157448167211</v>
      </c>
      <c r="S74" s="21">
        <f t="shared" si="15"/>
        <v>8.1149862690723253</v>
      </c>
      <c r="T74" s="27"/>
      <c r="U74" s="27"/>
    </row>
    <row r="75" spans="1:21" ht="18" customHeight="1">
      <c r="A75" s="28" t="s">
        <v>28</v>
      </c>
      <c r="B75" s="29" t="s">
        <v>52</v>
      </c>
      <c r="C75" s="29" t="s">
        <v>51</v>
      </c>
      <c r="D75" s="35">
        <v>14</v>
      </c>
      <c r="E75" s="31"/>
      <c r="F75" s="31"/>
      <c r="G75" s="31"/>
      <c r="H75" s="31"/>
      <c r="I75" s="15">
        <v>7.5</v>
      </c>
      <c r="J75" s="32"/>
      <c r="K75" s="17">
        <v>0.6</v>
      </c>
      <c r="L75" s="33"/>
      <c r="M75" s="33">
        <f t="shared" si="10"/>
        <v>0.94117647058823528</v>
      </c>
      <c r="N75" s="33">
        <f>AVERAGE(N67:N74)</f>
        <v>0.90200154144790412</v>
      </c>
      <c r="O75" s="33">
        <f>(2*(1-K75)/D75)+(N75^2/(2*D75))</f>
        <v>8.6200242170514113E-2</v>
      </c>
      <c r="P75" s="20"/>
      <c r="Q75" s="20"/>
      <c r="R75" s="20"/>
      <c r="S75" s="21"/>
      <c r="T75" s="33">
        <f>SUM(S67:S74)/SUM(Q67:Q74)</f>
        <v>0.78858986410780807</v>
      </c>
      <c r="U75" s="33">
        <f>(2*(1-K75)/D75)+(T75^2/(2*D75))</f>
        <v>7.935264192048469E-2</v>
      </c>
    </row>
    <row r="76" spans="1:21" ht="18" customHeight="1">
      <c r="A76" s="22" t="s">
        <v>62</v>
      </c>
      <c r="B76" s="23" t="s">
        <v>50</v>
      </c>
      <c r="C76" s="23" t="s">
        <v>51</v>
      </c>
      <c r="D76" s="34">
        <v>25</v>
      </c>
      <c r="E76" s="39">
        <v>49.333333333333329</v>
      </c>
      <c r="F76" s="39">
        <v>27.755546659548429</v>
      </c>
      <c r="G76" s="39">
        <v>73.599999999999994</v>
      </c>
      <c r="H76" s="39">
        <v>15.809045699406623</v>
      </c>
      <c r="I76" s="15">
        <v>7.5</v>
      </c>
      <c r="J76" s="16" t="s">
        <v>24</v>
      </c>
      <c r="K76" s="17">
        <v>0.6</v>
      </c>
      <c r="L76" s="18">
        <f t="shared" si="8"/>
        <v>0.87429971977577592</v>
      </c>
      <c r="M76" s="26">
        <f t="shared" si="10"/>
        <v>0.96842105263157896</v>
      </c>
      <c r="N76" s="26">
        <f t="shared" si="9"/>
        <v>0.84669025494075145</v>
      </c>
      <c r="O76" s="26">
        <f t="shared" si="11"/>
        <v>4.633768775623269E-2</v>
      </c>
      <c r="P76" s="20">
        <f t="shared" si="12"/>
        <v>0.21526190502788153</v>
      </c>
      <c r="Q76" s="20">
        <f t="shared" si="13"/>
        <v>21.580705650671881</v>
      </c>
      <c r="R76" s="20">
        <f t="shared" si="14"/>
        <v>21.580705650671877</v>
      </c>
      <c r="S76" s="21">
        <f t="shared" si="15"/>
        <v>18.272173169168692</v>
      </c>
      <c r="T76" s="27"/>
      <c r="U76" s="27"/>
    </row>
    <row r="77" spans="1:21" ht="18" customHeight="1">
      <c r="A77" s="22" t="s">
        <v>62</v>
      </c>
      <c r="B77" s="23" t="s">
        <v>50</v>
      </c>
      <c r="C77" s="23" t="s">
        <v>51</v>
      </c>
      <c r="D77" s="34">
        <v>25</v>
      </c>
      <c r="E77" s="39">
        <v>39.733333333333334</v>
      </c>
      <c r="F77" s="39">
        <v>25.710640541165773</v>
      </c>
      <c r="G77" s="39">
        <v>89.6</v>
      </c>
      <c r="H77" s="39">
        <v>11.068808360366452</v>
      </c>
      <c r="I77" s="15">
        <v>7.5</v>
      </c>
      <c r="J77" s="16" t="s">
        <v>24</v>
      </c>
      <c r="K77" s="17">
        <v>0.6</v>
      </c>
      <c r="L77" s="18">
        <f t="shared" si="8"/>
        <v>1.9395342012900936</v>
      </c>
      <c r="M77" s="26">
        <f t="shared" si="10"/>
        <v>0.96842105263157896</v>
      </c>
      <c r="N77" s="26">
        <f t="shared" si="9"/>
        <v>1.8782857528283012</v>
      </c>
      <c r="O77" s="26">
        <f t="shared" si="11"/>
        <v>0.10255914738555556</v>
      </c>
      <c r="P77" s="20">
        <f t="shared" si="12"/>
        <v>0.32024857124670447</v>
      </c>
      <c r="Q77" s="20">
        <f t="shared" si="13"/>
        <v>9.7504710744196395</v>
      </c>
      <c r="R77" s="20">
        <f t="shared" si="14"/>
        <v>9.7504710744196377</v>
      </c>
      <c r="S77" s="21">
        <f t="shared" si="15"/>
        <v>18.314170902446868</v>
      </c>
      <c r="T77" s="27"/>
      <c r="U77" s="27"/>
    </row>
    <row r="78" spans="1:21" ht="18" customHeight="1">
      <c r="A78" s="22" t="s">
        <v>62</v>
      </c>
      <c r="B78" s="23" t="s">
        <v>50</v>
      </c>
      <c r="C78" s="23" t="s">
        <v>51</v>
      </c>
      <c r="D78" s="34">
        <v>25</v>
      </c>
      <c r="E78" s="39">
        <v>54.133333333333319</v>
      </c>
      <c r="F78" s="39">
        <v>18.289847416490932</v>
      </c>
      <c r="G78" s="39">
        <v>73.599999999999994</v>
      </c>
      <c r="H78" s="39">
        <v>17.04894913672593</v>
      </c>
      <c r="I78" s="15">
        <v>7.5</v>
      </c>
      <c r="J78" s="16" t="s">
        <v>24</v>
      </c>
      <c r="K78" s="17">
        <v>0.6</v>
      </c>
      <c r="L78" s="18">
        <f t="shared" si="8"/>
        <v>1.0643427593121784</v>
      </c>
      <c r="M78" s="26">
        <f t="shared" si="10"/>
        <v>0.96842105263157896</v>
      </c>
      <c r="N78" s="26">
        <f t="shared" si="9"/>
        <v>1.0307319353338991</v>
      </c>
      <c r="O78" s="26">
        <f t="shared" si="11"/>
        <v>5.3248166450343304E-2</v>
      </c>
      <c r="P78" s="20">
        <f t="shared" si="12"/>
        <v>0.23075564229362475</v>
      </c>
      <c r="Q78" s="20">
        <f t="shared" si="13"/>
        <v>18.779989371700758</v>
      </c>
      <c r="R78" s="20">
        <f t="shared" si="14"/>
        <v>18.779989371700758</v>
      </c>
      <c r="S78" s="21">
        <f t="shared" si="15"/>
        <v>19.357134790643176</v>
      </c>
      <c r="T78" s="27"/>
      <c r="U78" s="27"/>
    </row>
    <row r="79" spans="1:21" ht="18" customHeight="1">
      <c r="A79" s="22" t="s">
        <v>62</v>
      </c>
      <c r="B79" s="23" t="s">
        <v>52</v>
      </c>
      <c r="C79" s="23" t="s">
        <v>51</v>
      </c>
      <c r="D79" s="34">
        <v>25</v>
      </c>
      <c r="E79" s="39">
        <v>54.666666666666671</v>
      </c>
      <c r="F79" s="39">
        <v>16.10152971798826</v>
      </c>
      <c r="G79" s="39">
        <v>65.066666666666649</v>
      </c>
      <c r="H79" s="39">
        <v>15.309159688577713</v>
      </c>
      <c r="I79" s="15">
        <v>7.5</v>
      </c>
      <c r="J79" s="16" t="s">
        <v>24</v>
      </c>
      <c r="K79" s="17">
        <v>0.6</v>
      </c>
      <c r="L79" s="18">
        <f t="shared" si="8"/>
        <v>0.64590136354444239</v>
      </c>
      <c r="M79" s="26">
        <f t="shared" si="10"/>
        <v>0.96842105263157896</v>
      </c>
      <c r="N79" s="26">
        <f t="shared" si="9"/>
        <v>0.6255044783798811</v>
      </c>
      <c r="O79" s="26">
        <f t="shared" si="11"/>
        <v>3.9825117049465744E-2</v>
      </c>
      <c r="P79" s="20">
        <f t="shared" si="12"/>
        <v>0.19956231370042227</v>
      </c>
      <c r="Q79" s="20">
        <f t="shared" si="13"/>
        <v>25.109781818291356</v>
      </c>
      <c r="R79" s="20">
        <f t="shared" si="14"/>
        <v>25.109781818291353</v>
      </c>
      <c r="S79" s="21">
        <f t="shared" si="15"/>
        <v>15.706280978482956</v>
      </c>
      <c r="T79" s="27"/>
      <c r="U79" s="27"/>
    </row>
    <row r="80" spans="1:21" ht="18" customHeight="1">
      <c r="A80" s="22" t="s">
        <v>62</v>
      </c>
      <c r="B80" s="23" t="s">
        <v>53</v>
      </c>
      <c r="C80" s="23" t="s">
        <v>51</v>
      </c>
      <c r="D80" s="34">
        <v>25</v>
      </c>
      <c r="E80" s="39">
        <v>39.1</v>
      </c>
      <c r="F80" s="39">
        <v>28.005579801175337</v>
      </c>
      <c r="G80" s="39">
        <v>91.5</v>
      </c>
      <c r="H80" s="39">
        <v>9.4096581588635129</v>
      </c>
      <c r="I80" s="15">
        <v>7.5</v>
      </c>
      <c r="J80" s="16" t="s">
        <v>24</v>
      </c>
      <c r="K80" s="17">
        <v>0.6</v>
      </c>
      <c r="L80" s="18">
        <f t="shared" si="8"/>
        <v>1.8710557100410712</v>
      </c>
      <c r="M80" s="26">
        <f t="shared" si="10"/>
        <v>0.96842105263157896</v>
      </c>
      <c r="N80" s="26">
        <f t="shared" si="9"/>
        <v>1.8119697402503006</v>
      </c>
      <c r="O80" s="26">
        <f t="shared" si="11"/>
        <v>9.7664686791654839E-2</v>
      </c>
      <c r="P80" s="20">
        <f t="shared" si="12"/>
        <v>0.31251349857510929</v>
      </c>
      <c r="Q80" s="20">
        <f t="shared" si="13"/>
        <v>10.239115414697128</v>
      </c>
      <c r="R80" s="20">
        <f t="shared" si="14"/>
        <v>10.239115414697126</v>
      </c>
      <c r="S80" s="21">
        <f t="shared" si="15"/>
        <v>18.552967298361605</v>
      </c>
      <c r="T80" s="27"/>
      <c r="U80" s="27"/>
    </row>
    <row r="81" spans="1:21" ht="18" customHeight="1">
      <c r="A81" s="22" t="s">
        <v>62</v>
      </c>
      <c r="B81" s="23" t="s">
        <v>53</v>
      </c>
      <c r="C81" s="23" t="s">
        <v>51</v>
      </c>
      <c r="D81" s="34">
        <v>25</v>
      </c>
      <c r="E81" s="39">
        <v>44.9</v>
      </c>
      <c r="F81" s="39">
        <v>30.159990053048759</v>
      </c>
      <c r="G81" s="39">
        <v>85.5</v>
      </c>
      <c r="H81" s="39">
        <v>7.4302310417195869</v>
      </c>
      <c r="I81" s="15">
        <v>7.5</v>
      </c>
      <c r="J81" s="16" t="s">
        <v>24</v>
      </c>
      <c r="K81" s="17">
        <v>0.6</v>
      </c>
      <c r="L81" s="18">
        <f t="shared" si="8"/>
        <v>1.3461542901237098</v>
      </c>
      <c r="M81" s="26">
        <f t="shared" si="10"/>
        <v>0.96842105263157896</v>
      </c>
      <c r="N81" s="26">
        <f t="shared" si="9"/>
        <v>1.303644154646119</v>
      </c>
      <c r="O81" s="26">
        <f t="shared" si="11"/>
        <v>6.598976163885989E-2</v>
      </c>
      <c r="P81" s="20">
        <f t="shared" si="12"/>
        <v>0.2568847244171204</v>
      </c>
      <c r="Q81" s="20">
        <f t="shared" si="13"/>
        <v>15.153865920484284</v>
      </c>
      <c r="R81" s="20">
        <f t="shared" si="14"/>
        <v>15.153865920484284</v>
      </c>
      <c r="S81" s="21">
        <f t="shared" si="15"/>
        <v>19.755248727530368</v>
      </c>
      <c r="T81" s="27"/>
      <c r="U81" s="27"/>
    </row>
    <row r="82" spans="1:21" ht="18" customHeight="1">
      <c r="A82" s="22" t="s">
        <v>62</v>
      </c>
      <c r="B82" s="23" t="s">
        <v>53</v>
      </c>
      <c r="C82" s="23" t="s">
        <v>51</v>
      </c>
      <c r="D82" s="34">
        <v>25</v>
      </c>
      <c r="E82" s="39">
        <v>69.5</v>
      </c>
      <c r="F82" s="39">
        <v>18.099838857477895</v>
      </c>
      <c r="G82" s="39">
        <v>82.3</v>
      </c>
      <c r="H82" s="39">
        <v>7.6689308250889834</v>
      </c>
      <c r="I82" s="15">
        <v>7.5</v>
      </c>
      <c r="J82" s="16" t="s">
        <v>24</v>
      </c>
      <c r="K82" s="17">
        <v>0.6</v>
      </c>
      <c r="L82" s="18">
        <f t="shared" si="8"/>
        <v>0.70718861647277675</v>
      </c>
      <c r="M82" s="26">
        <f t="shared" si="10"/>
        <v>0.96842105263157896</v>
      </c>
      <c r="N82" s="26">
        <f t="shared" si="9"/>
        <v>0.68485634437363641</v>
      </c>
      <c r="O82" s="26">
        <f t="shared" si="11"/>
        <v>4.1380564248576418E-2</v>
      </c>
      <c r="P82" s="20">
        <f t="shared" si="12"/>
        <v>0.20342213313348284</v>
      </c>
      <c r="Q82" s="20">
        <f t="shared" si="13"/>
        <v>24.165934374237107</v>
      </c>
      <c r="R82" s="20">
        <f t="shared" si="14"/>
        <v>24.165934374237107</v>
      </c>
      <c r="S82" s="21">
        <f t="shared" si="15"/>
        <v>16.550193473913225</v>
      </c>
      <c r="T82" s="27"/>
      <c r="U82" s="27"/>
    </row>
    <row r="83" spans="1:21" ht="18" customHeight="1">
      <c r="A83" s="22" t="s">
        <v>62</v>
      </c>
      <c r="B83" s="23" t="s">
        <v>52</v>
      </c>
      <c r="C83" s="23" t="s">
        <v>51</v>
      </c>
      <c r="D83" s="34">
        <v>25</v>
      </c>
      <c r="E83" s="39">
        <v>54.2</v>
      </c>
      <c r="F83" s="39">
        <v>9.7553404177745975</v>
      </c>
      <c r="G83" s="39">
        <v>65.2</v>
      </c>
      <c r="H83" s="39">
        <v>11.76860229593982</v>
      </c>
      <c r="I83" s="15">
        <v>7.5</v>
      </c>
      <c r="J83" s="16" t="s">
        <v>24</v>
      </c>
      <c r="K83" s="17">
        <v>0.6</v>
      </c>
      <c r="L83" s="18">
        <f t="shared" si="8"/>
        <v>1.1275875088846297</v>
      </c>
      <c r="M83" s="26">
        <f t="shared" si="10"/>
        <v>0.96842105263157896</v>
      </c>
      <c r="N83" s="26">
        <f t="shared" si="9"/>
        <v>1.0919794822882729</v>
      </c>
      <c r="O83" s="26">
        <f t="shared" si="11"/>
        <v>5.5848383794771292E-2</v>
      </c>
      <c r="P83" s="20">
        <f t="shared" si="12"/>
        <v>0.23632262649769972</v>
      </c>
      <c r="Q83" s="20">
        <f t="shared" si="13"/>
        <v>17.905621112953735</v>
      </c>
      <c r="R83" s="20">
        <f t="shared" si="14"/>
        <v>17.905621112953732</v>
      </c>
      <c r="S83" s="21">
        <f t="shared" si="15"/>
        <v>19.552570872973188</v>
      </c>
      <c r="T83" s="27"/>
      <c r="U83" s="27"/>
    </row>
    <row r="84" spans="1:21" ht="18" customHeight="1">
      <c r="A84" s="28" t="s">
        <v>62</v>
      </c>
      <c r="B84" s="29" t="s">
        <v>52</v>
      </c>
      <c r="C84" s="29" t="s">
        <v>51</v>
      </c>
      <c r="D84" s="35">
        <v>25</v>
      </c>
      <c r="E84" s="40"/>
      <c r="F84" s="40"/>
      <c r="G84" s="40"/>
      <c r="H84" s="40"/>
      <c r="I84" s="15">
        <v>7.5</v>
      </c>
      <c r="J84" s="32"/>
      <c r="K84" s="17">
        <v>0.6</v>
      </c>
      <c r="L84" s="33"/>
      <c r="M84" s="33">
        <f t="shared" si="10"/>
        <v>0.96842105263157896</v>
      </c>
      <c r="N84" s="33">
        <f>AVERAGE(N76:N83)</f>
        <v>1.1592077678801453</v>
      </c>
      <c r="O84" s="33">
        <f t="shared" si="11"/>
        <v>5.8875252982273377E-2</v>
      </c>
      <c r="P84" s="20"/>
      <c r="Q84" s="20"/>
      <c r="R84" s="20"/>
      <c r="S84" s="21"/>
      <c r="T84" s="33">
        <f>SUM(S76:S83)/SUM(Q76:Q83)</f>
        <v>1.0236552125976563</v>
      </c>
      <c r="U84" s="33">
        <f>(2*(1-K84)/D84)+(T84^2/(2*D84))</f>
        <v>5.2957399885567059E-2</v>
      </c>
    </row>
    <row r="85" spans="1:21" ht="18" customHeight="1">
      <c r="A85" s="22" t="s">
        <v>63</v>
      </c>
      <c r="B85" s="23" t="s">
        <v>50</v>
      </c>
      <c r="C85" s="23" t="s">
        <v>51</v>
      </c>
      <c r="D85" s="34">
        <v>25</v>
      </c>
      <c r="E85" s="39">
        <v>52.533333333333331</v>
      </c>
      <c r="F85" s="39">
        <v>29.396396856556219</v>
      </c>
      <c r="G85" s="39">
        <v>71.466666666666654</v>
      </c>
      <c r="H85" s="39">
        <v>19.294981116764468</v>
      </c>
      <c r="I85" s="15">
        <v>7.5</v>
      </c>
      <c r="J85" s="16" t="s">
        <v>24</v>
      </c>
      <c r="K85" s="17">
        <v>0.6</v>
      </c>
      <c r="L85" s="18">
        <f t="shared" si="8"/>
        <v>0.64406986426673785</v>
      </c>
      <c r="M85" s="26">
        <f t="shared" si="10"/>
        <v>0.96842105263157896</v>
      </c>
      <c r="N85" s="26">
        <f t="shared" si="9"/>
        <v>0.6237308159214725</v>
      </c>
      <c r="O85" s="26">
        <f t="shared" si="11"/>
        <v>3.9780802614601318E-2</v>
      </c>
      <c r="P85" s="20">
        <f t="shared" si="12"/>
        <v>0.19945125373033212</v>
      </c>
      <c r="Q85" s="20">
        <f t="shared" si="13"/>
        <v>25.137753244650611</v>
      </c>
      <c r="R85" s="20">
        <f t="shared" si="14"/>
        <v>25.137753244650614</v>
      </c>
      <c r="S85" s="21">
        <f t="shared" si="15"/>
        <v>15.679191341718568</v>
      </c>
      <c r="T85" s="27"/>
      <c r="U85" s="27"/>
    </row>
    <row r="86" spans="1:21" ht="18" customHeight="1">
      <c r="A86" s="22" t="s">
        <v>63</v>
      </c>
      <c r="B86" s="23" t="s">
        <v>50</v>
      </c>
      <c r="C86" s="23" t="s">
        <v>51</v>
      </c>
      <c r="D86" s="34">
        <v>25</v>
      </c>
      <c r="E86" s="39">
        <v>50.133333333333333</v>
      </c>
      <c r="F86" s="39">
        <v>26.744331348142897</v>
      </c>
      <c r="G86" s="39">
        <v>72.8</v>
      </c>
      <c r="H86" s="39">
        <v>32.025452840352337</v>
      </c>
      <c r="I86" s="15">
        <v>7.5</v>
      </c>
      <c r="J86" s="16" t="s">
        <v>24</v>
      </c>
      <c r="K86" s="17">
        <v>0.6</v>
      </c>
      <c r="L86" s="18">
        <f t="shared" si="8"/>
        <v>0.84753162722988096</v>
      </c>
      <c r="M86" s="26">
        <f t="shared" si="10"/>
        <v>0.96842105263157896</v>
      </c>
      <c r="N86" s="26">
        <f t="shared" si="9"/>
        <v>0.82076747058051636</v>
      </c>
      <c r="O86" s="26">
        <f t="shared" si="11"/>
        <v>4.5473184815262774E-2</v>
      </c>
      <c r="P86" s="20">
        <f t="shared" si="12"/>
        <v>0.21324442505083874</v>
      </c>
      <c r="Q86" s="20">
        <f t="shared" si="13"/>
        <v>21.99098224728602</v>
      </c>
      <c r="R86" s="20">
        <f t="shared" si="14"/>
        <v>21.990982247286023</v>
      </c>
      <c r="S86" s="21">
        <f t="shared" si="15"/>
        <v>18.049482874685985</v>
      </c>
      <c r="T86" s="27"/>
      <c r="U86" s="27"/>
    </row>
    <row r="87" spans="1:21" ht="18" customHeight="1">
      <c r="A87" s="22" t="s">
        <v>63</v>
      </c>
      <c r="B87" s="23" t="s">
        <v>50</v>
      </c>
      <c r="C87" s="23" t="s">
        <v>51</v>
      </c>
      <c r="D87" s="34">
        <v>25</v>
      </c>
      <c r="E87" s="39">
        <v>65.066666666666663</v>
      </c>
      <c r="F87" s="39">
        <v>18.184242262647807</v>
      </c>
      <c r="G87" s="39">
        <v>77.333333333333343</v>
      </c>
      <c r="H87" s="39">
        <v>13.471506281091278</v>
      </c>
      <c r="I87" s="15">
        <v>7.5</v>
      </c>
      <c r="J87" s="16" t="s">
        <v>24</v>
      </c>
      <c r="K87" s="17">
        <v>0.6</v>
      </c>
      <c r="L87" s="18">
        <f t="shared" si="8"/>
        <v>0.67457672909822586</v>
      </c>
      <c r="M87" s="26">
        <f t="shared" si="10"/>
        <v>0.96842105263157896</v>
      </c>
      <c r="N87" s="26">
        <f t="shared" si="9"/>
        <v>0.65327430607407133</v>
      </c>
      <c r="O87" s="26">
        <f t="shared" si="11"/>
        <v>4.0535346379531191E-2</v>
      </c>
      <c r="P87" s="20">
        <f t="shared" si="12"/>
        <v>0.20133391760836322</v>
      </c>
      <c r="Q87" s="20">
        <f t="shared" si="13"/>
        <v>24.669827430041696</v>
      </c>
      <c r="R87" s="20">
        <f t="shared" si="14"/>
        <v>24.6698274300417</v>
      </c>
      <c r="S87" s="21">
        <f t="shared" si="15"/>
        <v>16.11616439532758</v>
      </c>
      <c r="T87" s="27"/>
      <c r="U87" s="27"/>
    </row>
    <row r="88" spans="1:21" ht="18" customHeight="1">
      <c r="A88" s="22" t="s">
        <v>63</v>
      </c>
      <c r="B88" s="23" t="s">
        <v>52</v>
      </c>
      <c r="C88" s="23" t="s">
        <v>51</v>
      </c>
      <c r="D88" s="34">
        <v>25</v>
      </c>
      <c r="E88" s="39">
        <v>57.06666666666667</v>
      </c>
      <c r="F88" s="39">
        <v>15.163308541539495</v>
      </c>
      <c r="G88" s="39">
        <v>64.533333333333346</v>
      </c>
      <c r="H88" s="39">
        <v>20.34152840318977</v>
      </c>
      <c r="I88" s="15">
        <v>7.5</v>
      </c>
      <c r="J88" s="16" t="s">
        <v>24</v>
      </c>
      <c r="K88" s="17">
        <v>0.6</v>
      </c>
      <c r="L88" s="18">
        <f t="shared" si="8"/>
        <v>0.49241672067886333</v>
      </c>
      <c r="M88" s="26">
        <f t="shared" si="10"/>
        <v>0.96842105263157896</v>
      </c>
      <c r="N88" s="26">
        <f t="shared" si="9"/>
        <v>0.47686671897321503</v>
      </c>
      <c r="O88" s="26">
        <f t="shared" si="11"/>
        <v>3.6548037353285587E-2</v>
      </c>
      <c r="P88" s="20">
        <f t="shared" si="12"/>
        <v>0.1911754099074606</v>
      </c>
      <c r="Q88" s="20">
        <f t="shared" si="13"/>
        <v>27.361250354804682</v>
      </c>
      <c r="R88" s="20">
        <f t="shared" si="14"/>
        <v>27.361250354804682</v>
      </c>
      <c r="S88" s="21">
        <f t="shared" si="15"/>
        <v>13.047669683700423</v>
      </c>
      <c r="T88" s="27"/>
      <c r="U88" s="27"/>
    </row>
    <row r="89" spans="1:21" ht="18" customHeight="1">
      <c r="A89" s="22" t="s">
        <v>63</v>
      </c>
      <c r="B89" s="23" t="s">
        <v>53</v>
      </c>
      <c r="C89" s="23" t="s">
        <v>51</v>
      </c>
      <c r="D89" s="34">
        <v>25</v>
      </c>
      <c r="E89" s="39">
        <v>32.799999999999997</v>
      </c>
      <c r="F89" s="39">
        <v>22.468960070877039</v>
      </c>
      <c r="G89" s="39">
        <v>81.400000000000006</v>
      </c>
      <c r="H89" s="39">
        <v>20.014057559625435</v>
      </c>
      <c r="I89" s="15">
        <v>7.5</v>
      </c>
      <c r="J89" s="16" t="s">
        <v>24</v>
      </c>
      <c r="K89" s="17">
        <v>0.6</v>
      </c>
      <c r="L89" s="18">
        <f t="shared" si="8"/>
        <v>2.1629839497108061</v>
      </c>
      <c r="M89" s="26">
        <f t="shared" si="10"/>
        <v>0.96842105263157896</v>
      </c>
      <c r="N89" s="26">
        <f t="shared" si="9"/>
        <v>2.0946791934041489</v>
      </c>
      <c r="O89" s="26">
        <f t="shared" si="11"/>
        <v>0.1197536184656051</v>
      </c>
      <c r="P89" s="20">
        <f t="shared" si="12"/>
        <v>0.34605435767463627</v>
      </c>
      <c r="Q89" s="20">
        <f t="shared" si="13"/>
        <v>8.3504783639353164</v>
      </c>
      <c r="R89" s="20">
        <f t="shared" si="14"/>
        <v>8.3504783639353146</v>
      </c>
      <c r="S89" s="21">
        <f t="shared" si="15"/>
        <v>17.491573283906824</v>
      </c>
      <c r="T89" s="27"/>
      <c r="U89" s="27"/>
    </row>
    <row r="90" spans="1:21" ht="18" customHeight="1">
      <c r="A90" s="22" t="s">
        <v>63</v>
      </c>
      <c r="B90" s="23" t="s">
        <v>53</v>
      </c>
      <c r="C90" s="23" t="s">
        <v>51</v>
      </c>
      <c r="D90" s="34">
        <v>25</v>
      </c>
      <c r="E90" s="39">
        <v>31.8</v>
      </c>
      <c r="F90" s="39">
        <v>24.500425166378918</v>
      </c>
      <c r="G90" s="39">
        <v>81.099999999999994</v>
      </c>
      <c r="H90" s="39">
        <v>22.799853800700859</v>
      </c>
      <c r="I90" s="15">
        <v>7.5</v>
      </c>
      <c r="J90" s="16" t="s">
        <v>24</v>
      </c>
      <c r="K90" s="17">
        <v>0.6</v>
      </c>
      <c r="L90" s="18">
        <f t="shared" si="8"/>
        <v>2.0122099786110108</v>
      </c>
      <c r="M90" s="26">
        <f t="shared" si="10"/>
        <v>0.96842105263157896</v>
      </c>
      <c r="N90" s="26">
        <f t="shared" si="9"/>
        <v>1.9486665056022421</v>
      </c>
      <c r="O90" s="26">
        <f t="shared" si="11"/>
        <v>0.10794602300112106</v>
      </c>
      <c r="P90" s="20">
        <f t="shared" si="12"/>
        <v>0.32855140085094914</v>
      </c>
      <c r="Q90" s="20">
        <f t="shared" si="13"/>
        <v>9.2638892309132554</v>
      </c>
      <c r="R90" s="20">
        <f t="shared" si="14"/>
        <v>9.2638892309132554</v>
      </c>
      <c r="S90" s="21">
        <f t="shared" si="15"/>
        <v>18.052230655889975</v>
      </c>
      <c r="T90" s="27"/>
      <c r="U90" s="27"/>
    </row>
    <row r="91" spans="1:21" ht="18" customHeight="1">
      <c r="A91" s="22" t="s">
        <v>63</v>
      </c>
      <c r="B91" s="23" t="s">
        <v>53</v>
      </c>
      <c r="C91" s="23" t="s">
        <v>51</v>
      </c>
      <c r="D91" s="34">
        <v>25</v>
      </c>
      <c r="E91" s="39">
        <v>73.400000000000006</v>
      </c>
      <c r="F91" s="39">
        <v>11.177544453054079</v>
      </c>
      <c r="G91" s="39">
        <v>78.599999999999994</v>
      </c>
      <c r="H91" s="39">
        <v>10.385286065711751</v>
      </c>
      <c r="I91" s="15">
        <v>7.5</v>
      </c>
      <c r="J91" s="16" t="s">
        <v>24</v>
      </c>
      <c r="K91" s="17">
        <v>0.6</v>
      </c>
      <c r="L91" s="18">
        <f t="shared" si="8"/>
        <v>0.46521845847628679</v>
      </c>
      <c r="M91" s="26">
        <f t="shared" si="10"/>
        <v>0.96842105263157896</v>
      </c>
      <c r="N91" s="26">
        <f t="shared" si="9"/>
        <v>0.45052734926124616</v>
      </c>
      <c r="O91" s="26">
        <f t="shared" si="11"/>
        <v>3.6059497848647301E-2</v>
      </c>
      <c r="P91" s="20">
        <f t="shared" si="12"/>
        <v>0.1898933854789242</v>
      </c>
      <c r="Q91" s="20">
        <f t="shared" si="13"/>
        <v>27.731944693109835</v>
      </c>
      <c r="R91" s="20">
        <f t="shared" si="14"/>
        <v>27.731944693109835</v>
      </c>
      <c r="S91" s="21">
        <f t="shared" si="15"/>
        <v>12.493999532446256</v>
      </c>
      <c r="T91" s="27"/>
      <c r="U91" s="27"/>
    </row>
    <row r="92" spans="1:21" ht="18" customHeight="1">
      <c r="A92" s="22" t="s">
        <v>63</v>
      </c>
      <c r="B92" s="23" t="s">
        <v>52</v>
      </c>
      <c r="C92" s="23" t="s">
        <v>51</v>
      </c>
      <c r="D92" s="34">
        <v>25</v>
      </c>
      <c r="E92" s="39">
        <v>51</v>
      </c>
      <c r="F92" s="39">
        <v>12.24744871391589</v>
      </c>
      <c r="G92" s="39">
        <v>60.6</v>
      </c>
      <c r="H92" s="39">
        <v>10.83205120618128</v>
      </c>
      <c r="I92" s="15">
        <v>7.5</v>
      </c>
      <c r="J92" s="16" t="s">
        <v>24</v>
      </c>
      <c r="K92" s="17">
        <v>0.6</v>
      </c>
      <c r="L92" s="18">
        <f t="shared" si="8"/>
        <v>0.78383671769061714</v>
      </c>
      <c r="M92" s="26">
        <f t="shared" si="10"/>
        <v>0.96842105263157896</v>
      </c>
      <c r="N92" s="26">
        <f t="shared" si="9"/>
        <v>0.75908397923722926</v>
      </c>
      <c r="O92" s="26">
        <f t="shared" si="11"/>
        <v>4.3524169750692523E-2</v>
      </c>
      <c r="P92" s="20">
        <f t="shared" si="12"/>
        <v>0.20862447064209061</v>
      </c>
      <c r="Q92" s="20">
        <f t="shared" si="13"/>
        <v>22.975739818312992</v>
      </c>
      <c r="R92" s="20">
        <f t="shared" si="14"/>
        <v>22.975739818312988</v>
      </c>
      <c r="S92" s="21">
        <f t="shared" si="15"/>
        <v>17.44051600720428</v>
      </c>
      <c r="T92" s="27"/>
      <c r="U92" s="27"/>
    </row>
    <row r="93" spans="1:21" ht="18" customHeight="1">
      <c r="A93" s="28" t="s">
        <v>63</v>
      </c>
      <c r="B93" s="29" t="s">
        <v>52</v>
      </c>
      <c r="C93" s="29" t="s">
        <v>51</v>
      </c>
      <c r="D93" s="35">
        <v>25</v>
      </c>
      <c r="E93" s="40"/>
      <c r="F93" s="40"/>
      <c r="G93" s="40"/>
      <c r="H93" s="40"/>
      <c r="I93" s="15">
        <v>7.5</v>
      </c>
      <c r="J93" s="32"/>
      <c r="K93" s="17">
        <v>0.6</v>
      </c>
      <c r="L93" s="33"/>
      <c r="M93" s="33">
        <f t="shared" si="10"/>
        <v>0.96842105263157896</v>
      </c>
      <c r="N93" s="33">
        <f>AVERAGE(N85:N92)</f>
        <v>0.97844954238176762</v>
      </c>
      <c r="O93" s="33">
        <f t="shared" si="11"/>
        <v>5.114727013974181E-2</v>
      </c>
      <c r="P93" s="20"/>
      <c r="Q93" s="20"/>
      <c r="R93" s="20"/>
      <c r="S93" s="21"/>
      <c r="T93" s="33">
        <f>SUM(S85:S92)/SUM(Q85:Q92)</f>
        <v>0.76647598521355065</v>
      </c>
      <c r="U93" s="33">
        <f>(2*(1-K93)/D93)+(T93^2/(2*D93))</f>
        <v>4.3749708718181665E-2</v>
      </c>
    </row>
    <row r="94" spans="1:21" ht="18" customHeight="1">
      <c r="A94" s="10" t="s">
        <v>64</v>
      </c>
      <c r="B94" s="11" t="s">
        <v>50</v>
      </c>
      <c r="C94" s="11" t="s">
        <v>51</v>
      </c>
      <c r="D94" s="37">
        <v>145</v>
      </c>
      <c r="E94" s="37">
        <v>28.5</v>
      </c>
      <c r="F94" s="37">
        <v>8.7899999999999991</v>
      </c>
      <c r="G94" s="37">
        <v>38.43</v>
      </c>
      <c r="H94" s="37">
        <v>8.35</v>
      </c>
      <c r="I94" s="15">
        <v>7.5</v>
      </c>
      <c r="J94" s="16" t="s">
        <v>24</v>
      </c>
      <c r="K94" s="17">
        <v>0.6</v>
      </c>
      <c r="L94" s="18">
        <f t="shared" si="8"/>
        <v>1.1296928327645053</v>
      </c>
      <c r="M94" s="19">
        <f t="shared" si="10"/>
        <v>0.99478260869565216</v>
      </c>
      <c r="N94" s="19">
        <f t="shared" si="9"/>
        <v>1.1237987832022556</v>
      </c>
      <c r="O94" s="19">
        <f t="shared" si="11"/>
        <v>9.8721507073340348E-3</v>
      </c>
      <c r="P94" s="20"/>
      <c r="Q94" s="20"/>
      <c r="R94" s="20"/>
      <c r="S94" s="21"/>
      <c r="T94" s="21"/>
      <c r="U94" s="21"/>
    </row>
    <row r="95" spans="1:21" ht="18" customHeight="1">
      <c r="A95" s="22" t="s">
        <v>65</v>
      </c>
      <c r="B95" s="23" t="s">
        <v>53</v>
      </c>
      <c r="C95" s="23" t="s">
        <v>51</v>
      </c>
      <c r="D95" s="34">
        <v>14</v>
      </c>
      <c r="E95" s="42">
        <v>69.464285714285708</v>
      </c>
      <c r="F95" s="42">
        <v>20.920604754564422</v>
      </c>
      <c r="G95" s="42">
        <v>84.464285714285708</v>
      </c>
      <c r="H95" s="42">
        <v>8.9967179607862686</v>
      </c>
      <c r="I95" s="15">
        <v>7.5</v>
      </c>
      <c r="J95" s="16" t="s">
        <v>24</v>
      </c>
      <c r="K95" s="17">
        <v>0.6</v>
      </c>
      <c r="L95" s="18">
        <f t="shared" si="8"/>
        <v>0.71699648150598161</v>
      </c>
      <c r="M95" s="26">
        <f t="shared" si="10"/>
        <v>0.94117647058823528</v>
      </c>
      <c r="N95" s="26">
        <f t="shared" si="9"/>
        <v>0.67482021788798263</v>
      </c>
      <c r="O95" s="26">
        <f t="shared" si="11"/>
        <v>7.3406511659656587E-2</v>
      </c>
      <c r="P95" s="20">
        <f t="shared" si="12"/>
        <v>0.27093636090354611</v>
      </c>
      <c r="Q95" s="20">
        <f t="shared" si="13"/>
        <v>13.622769661585609</v>
      </c>
      <c r="R95" s="20">
        <f t="shared" si="14"/>
        <v>13.622769661585609</v>
      </c>
      <c r="S95" s="21">
        <f t="shared" si="15"/>
        <v>9.1929203912690003</v>
      </c>
      <c r="T95" s="27"/>
      <c r="U95" s="27"/>
    </row>
    <row r="96" spans="1:21" ht="18" customHeight="1">
      <c r="A96" s="22" t="s">
        <v>65</v>
      </c>
      <c r="B96" s="23" t="s">
        <v>53</v>
      </c>
      <c r="C96" s="23" t="s">
        <v>51</v>
      </c>
      <c r="D96" s="34">
        <v>14</v>
      </c>
      <c r="E96" s="42">
        <v>66.607142857142861</v>
      </c>
      <c r="F96" s="42">
        <v>15.64655107170779</v>
      </c>
      <c r="G96" s="42">
        <v>77.678571428571431</v>
      </c>
      <c r="H96" s="42">
        <v>11.785922409084771</v>
      </c>
      <c r="I96" s="15">
        <v>7.5</v>
      </c>
      <c r="J96" s="16" t="s">
        <v>24</v>
      </c>
      <c r="K96" s="17">
        <v>0.6</v>
      </c>
      <c r="L96" s="18">
        <f t="shared" si="8"/>
        <v>0.70759546437348797</v>
      </c>
      <c r="M96" s="26">
        <f t="shared" si="10"/>
        <v>0.94117647058823528</v>
      </c>
      <c r="N96" s="26">
        <f t="shared" si="9"/>
        <v>0.66597220176328276</v>
      </c>
      <c r="O96" s="26">
        <f t="shared" si="11"/>
        <v>7.2982820482908384E-2</v>
      </c>
      <c r="P96" s="20">
        <f t="shared" si="12"/>
        <v>0.27015332772873329</v>
      </c>
      <c r="Q96" s="20">
        <f t="shared" si="13"/>
        <v>13.701854674610539</v>
      </c>
      <c r="R96" s="20">
        <f t="shared" si="14"/>
        <v>13.701854674610539</v>
      </c>
      <c r="S96" s="21">
        <f t="shared" si="15"/>
        <v>9.1250543258909094</v>
      </c>
      <c r="T96" s="41"/>
      <c r="U96" s="41"/>
    </row>
    <row r="97" spans="1:21" ht="18" customHeight="1">
      <c r="A97" s="22" t="s">
        <v>65</v>
      </c>
      <c r="B97" s="23" t="s">
        <v>52</v>
      </c>
      <c r="C97" s="23" t="s">
        <v>51</v>
      </c>
      <c r="D97" s="34">
        <v>14</v>
      </c>
      <c r="E97" s="42">
        <v>47.142857142857146</v>
      </c>
      <c r="F97" s="42">
        <v>11.554933297794651</v>
      </c>
      <c r="G97" s="42">
        <v>55</v>
      </c>
      <c r="H97" s="42">
        <v>13.58732440973515</v>
      </c>
      <c r="I97" s="15">
        <v>7.5</v>
      </c>
      <c r="J97" s="16" t="s">
        <v>24</v>
      </c>
      <c r="K97" s="17">
        <v>0.6</v>
      </c>
      <c r="L97" s="18">
        <f t="shared" si="8"/>
        <v>0.67998167143400567</v>
      </c>
      <c r="M97" s="26">
        <f t="shared" si="10"/>
        <v>0.94117647058823528</v>
      </c>
      <c r="N97" s="26">
        <f t="shared" si="9"/>
        <v>0.6399827495849465</v>
      </c>
      <c r="O97" s="26">
        <f t="shared" si="11"/>
        <v>7.1770639991653881E-2</v>
      </c>
      <c r="P97" s="20">
        <f t="shared" si="12"/>
        <v>0.2679004292487302</v>
      </c>
      <c r="Q97" s="20">
        <f t="shared" si="13"/>
        <v>13.933274109249806</v>
      </c>
      <c r="R97" s="20">
        <f t="shared" si="14"/>
        <v>13.93327410924981</v>
      </c>
      <c r="S97" s="21">
        <f t="shared" si="15"/>
        <v>8.9170550751584372</v>
      </c>
      <c r="T97" s="27"/>
      <c r="U97" s="27"/>
    </row>
    <row r="98" spans="1:21" ht="18" customHeight="1">
      <c r="A98" s="28" t="s">
        <v>65</v>
      </c>
      <c r="B98" s="29" t="s">
        <v>52</v>
      </c>
      <c r="C98" s="29" t="s">
        <v>51</v>
      </c>
      <c r="D98" s="35">
        <v>14</v>
      </c>
      <c r="E98" s="43"/>
      <c r="F98" s="43"/>
      <c r="G98" s="43"/>
      <c r="H98" s="43"/>
      <c r="I98" s="15">
        <v>7.5</v>
      </c>
      <c r="J98" s="32"/>
      <c r="K98" s="17">
        <v>0.6</v>
      </c>
      <c r="L98" s="33"/>
      <c r="M98" s="33">
        <f t="shared" si="10"/>
        <v>0.94117647058823528</v>
      </c>
      <c r="N98" s="33">
        <f>AVERAGE(N95:N97)</f>
        <v>0.66025838974540385</v>
      </c>
      <c r="O98" s="33">
        <f>(2*(1-K98)/D98)+(N98^2/(2*D98))</f>
        <v>7.2712183615328344E-2</v>
      </c>
      <c r="P98" s="20"/>
      <c r="Q98" s="20"/>
      <c r="R98" s="20"/>
      <c r="S98" s="21"/>
      <c r="T98" s="33">
        <f>SUM(S95:S97)/SUM(Q95:Q97)</f>
        <v>0.66011674899850725</v>
      </c>
      <c r="U98" s="33">
        <f>(2*(1-K98)/D98)+(T98^2/(2*D98))</f>
        <v>7.2705504368155663E-2</v>
      </c>
    </row>
    <row r="99" spans="1:21" ht="18" customHeight="1">
      <c r="A99" s="10" t="s">
        <v>34</v>
      </c>
      <c r="B99" s="11" t="s">
        <v>66</v>
      </c>
      <c r="C99" s="11" t="s">
        <v>67</v>
      </c>
      <c r="D99" s="37">
        <v>20</v>
      </c>
      <c r="E99" s="38">
        <v>58.7</v>
      </c>
      <c r="F99" s="38">
        <v>9.2968585526170227</v>
      </c>
      <c r="G99" s="38">
        <v>64.95</v>
      </c>
      <c r="H99" s="38">
        <v>7.1926497569613135</v>
      </c>
      <c r="I99" s="15">
        <v>15</v>
      </c>
      <c r="J99" s="16" t="s">
        <v>24</v>
      </c>
      <c r="K99" s="17">
        <v>0.6</v>
      </c>
      <c r="L99" s="18">
        <f t="shared" si="8"/>
        <v>0.67227009689640316</v>
      </c>
      <c r="M99" s="19">
        <f t="shared" si="10"/>
        <v>0.96</v>
      </c>
      <c r="N99" s="19">
        <f t="shared" si="9"/>
        <v>0.64537929302054697</v>
      </c>
      <c r="O99" s="19">
        <f t="shared" si="11"/>
        <v>5.0412860796492528E-2</v>
      </c>
      <c r="P99" s="20"/>
      <c r="Q99" s="20"/>
      <c r="R99" s="20"/>
      <c r="S99" s="21"/>
      <c r="T99" s="21"/>
      <c r="U99" s="21"/>
    </row>
    <row r="100" spans="1:21" ht="18" customHeight="1">
      <c r="A100" s="22" t="s">
        <v>25</v>
      </c>
      <c r="B100" s="23" t="s">
        <v>66</v>
      </c>
      <c r="C100" s="23" t="s">
        <v>68</v>
      </c>
      <c r="D100" s="24">
        <v>25</v>
      </c>
      <c r="E100" s="25">
        <v>34</v>
      </c>
      <c r="F100" s="25">
        <v>4.795671124927309</v>
      </c>
      <c r="G100" s="25">
        <v>35.799999999999997</v>
      </c>
      <c r="H100" s="25">
        <v>4.9209129859594833</v>
      </c>
      <c r="I100" s="15">
        <v>15</v>
      </c>
      <c r="J100" s="16" t="s">
        <v>24</v>
      </c>
      <c r="K100" s="17">
        <v>0.6</v>
      </c>
      <c r="L100" s="18">
        <f t="shared" si="8"/>
        <v>0.37533849863970414</v>
      </c>
      <c r="M100" s="26">
        <f t="shared" si="10"/>
        <v>0.96842105263157896</v>
      </c>
      <c r="N100" s="26">
        <f t="shared" si="9"/>
        <v>0.36348570394581875</v>
      </c>
      <c r="O100" s="26">
        <f t="shared" si="11"/>
        <v>3.4642437139459747E-2</v>
      </c>
      <c r="P100" s="20">
        <f t="shared" si="12"/>
        <v>0.18612478915893968</v>
      </c>
      <c r="Q100" s="20">
        <f t="shared" si="13"/>
        <v>28.866329351318701</v>
      </c>
      <c r="R100" s="20">
        <f t="shared" si="14"/>
        <v>28.866329351318701</v>
      </c>
      <c r="S100" s="21">
        <f t="shared" si="15"/>
        <v>10.492498044595928</v>
      </c>
      <c r="T100" s="27"/>
      <c r="U100" s="27"/>
    </row>
    <row r="101" spans="1:21" ht="18" customHeight="1">
      <c r="A101" s="22" t="s">
        <v>25</v>
      </c>
      <c r="B101" s="23" t="s">
        <v>66</v>
      </c>
      <c r="C101" s="23" t="s">
        <v>68</v>
      </c>
      <c r="D101" s="24">
        <v>25</v>
      </c>
      <c r="E101" s="25">
        <v>35.200000000000003</v>
      </c>
      <c r="F101" s="25">
        <v>4.6218544396744514</v>
      </c>
      <c r="G101" s="25">
        <v>36.700000000000003</v>
      </c>
      <c r="H101" s="25">
        <v>3.9592151514390679</v>
      </c>
      <c r="I101" s="15">
        <v>15</v>
      </c>
      <c r="J101" s="16" t="s">
        <v>24</v>
      </c>
      <c r="K101" s="17">
        <v>0.6</v>
      </c>
      <c r="L101" s="18">
        <f t="shared" si="8"/>
        <v>0.32454505428034536</v>
      </c>
      <c r="M101" s="26">
        <f t="shared" si="10"/>
        <v>0.96842105263157896</v>
      </c>
      <c r="N101" s="26">
        <f t="shared" si="9"/>
        <v>0.31429626309254499</v>
      </c>
      <c r="O101" s="26">
        <f t="shared" si="11"/>
        <v>3.3975642819878762E-2</v>
      </c>
      <c r="P101" s="20">
        <f t="shared" si="12"/>
        <v>0.18432482963474769</v>
      </c>
      <c r="Q101" s="20">
        <f t="shared" si="13"/>
        <v>29.432850036170951</v>
      </c>
      <c r="R101" s="20">
        <f t="shared" si="14"/>
        <v>29.432850036170951</v>
      </c>
      <c r="S101" s="21">
        <f t="shared" si="15"/>
        <v>9.2506347785318077</v>
      </c>
      <c r="T101" s="27"/>
      <c r="U101" s="27"/>
    </row>
    <row r="102" spans="1:21" ht="18" customHeight="1">
      <c r="A102" s="28" t="s">
        <v>25</v>
      </c>
      <c r="B102" s="29" t="s">
        <v>66</v>
      </c>
      <c r="C102" s="29" t="s">
        <v>68</v>
      </c>
      <c r="D102" s="30">
        <v>25</v>
      </c>
      <c r="E102" s="31"/>
      <c r="F102" s="31"/>
      <c r="G102" s="31"/>
      <c r="H102" s="31"/>
      <c r="I102" s="15">
        <v>15</v>
      </c>
      <c r="J102" s="32"/>
      <c r="K102" s="17">
        <v>0.6</v>
      </c>
      <c r="L102" s="33"/>
      <c r="M102" s="33">
        <f t="shared" si="10"/>
        <v>0.96842105263157896</v>
      </c>
      <c r="N102" s="33">
        <f>AVERAGE(N100:N101)</f>
        <v>0.3388909835191819</v>
      </c>
      <c r="O102" s="33">
        <f>(2*(1-K102)/D102)+(N102^2/(2*D102))</f>
        <v>3.4296941974211972E-2</v>
      </c>
      <c r="P102" s="20"/>
      <c r="Q102" s="20"/>
      <c r="R102" s="20"/>
      <c r="S102" s="21"/>
      <c r="T102" s="33">
        <f>SUM(S100:S101)/SUM(Q100:Q101)</f>
        <v>0.33865198499456739</v>
      </c>
      <c r="U102" s="33">
        <f>(2*(1-K102)/D102)+(T102^2/(2*D102))</f>
        <v>3.4293703338815214E-2</v>
      </c>
    </row>
    <row r="103" spans="1:21" ht="18" customHeight="1">
      <c r="A103" s="22" t="s">
        <v>28</v>
      </c>
      <c r="B103" s="23" t="s">
        <v>66</v>
      </c>
      <c r="C103" s="23" t="s">
        <v>69</v>
      </c>
      <c r="D103" s="24">
        <v>14</v>
      </c>
      <c r="E103" s="25">
        <v>28</v>
      </c>
      <c r="F103" s="25">
        <v>5.2330311851369071</v>
      </c>
      <c r="G103" s="25">
        <v>30.1</v>
      </c>
      <c r="H103" s="25">
        <v>4.7143689636339099</v>
      </c>
      <c r="I103" s="15">
        <v>15</v>
      </c>
      <c r="J103" s="16" t="s">
        <v>24</v>
      </c>
      <c r="K103" s="17">
        <v>0.6</v>
      </c>
      <c r="L103" s="18">
        <f t="shared" si="8"/>
        <v>0.40129705436583618</v>
      </c>
      <c r="M103" s="26">
        <f t="shared" si="10"/>
        <v>0.94117647058823528</v>
      </c>
      <c r="N103" s="26">
        <f t="shared" si="9"/>
        <v>0.37769134528549286</v>
      </c>
      <c r="O103" s="26">
        <f t="shared" si="11"/>
        <v>6.2237526867984484E-2</v>
      </c>
      <c r="P103" s="20">
        <f t="shared" si="12"/>
        <v>0.24947450143849267</v>
      </c>
      <c r="Q103" s="20">
        <f t="shared" si="13"/>
        <v>16.067476494063722</v>
      </c>
      <c r="R103" s="20">
        <f t="shared" si="14"/>
        <v>16.067476494063722</v>
      </c>
      <c r="S103" s="21">
        <f t="shared" si="15"/>
        <v>6.0685468123859616</v>
      </c>
      <c r="T103" s="27"/>
      <c r="U103" s="27"/>
    </row>
    <row r="104" spans="1:21" ht="18" customHeight="1">
      <c r="A104" s="22" t="s">
        <v>28</v>
      </c>
      <c r="B104" s="23" t="s">
        <v>66</v>
      </c>
      <c r="C104" s="23" t="s">
        <v>68</v>
      </c>
      <c r="D104" s="24">
        <v>14</v>
      </c>
      <c r="E104" s="25">
        <v>26.5</v>
      </c>
      <c r="F104" s="25">
        <v>2.8216198293778807</v>
      </c>
      <c r="G104" s="25">
        <v>29.2</v>
      </c>
      <c r="H104" s="25">
        <v>5.4656771194085731</v>
      </c>
      <c r="I104" s="15">
        <v>15</v>
      </c>
      <c r="J104" s="16" t="s">
        <v>24</v>
      </c>
      <c r="K104" s="17">
        <v>0.6</v>
      </c>
      <c r="L104" s="18">
        <f t="shared" si="8"/>
        <v>0.95689715952815069</v>
      </c>
      <c r="M104" s="26">
        <f t="shared" si="10"/>
        <v>0.94117647058823528</v>
      </c>
      <c r="N104" s="26">
        <f t="shared" si="9"/>
        <v>0.9006090913206124</v>
      </c>
      <c r="O104" s="26">
        <f t="shared" si="11"/>
        <v>8.6110597691762117E-2</v>
      </c>
      <c r="P104" s="20">
        <f t="shared" si="12"/>
        <v>0.29344607288522728</v>
      </c>
      <c r="Q104" s="20">
        <f t="shared" si="13"/>
        <v>11.612972465706928</v>
      </c>
      <c r="R104" s="20">
        <f t="shared" si="14"/>
        <v>11.612972465706928</v>
      </c>
      <c r="S104" s="21">
        <f t="shared" si="15"/>
        <v>10.458748579871608</v>
      </c>
      <c r="T104" s="27"/>
      <c r="U104" s="27"/>
    </row>
    <row r="105" spans="1:21" ht="18" customHeight="1">
      <c r="A105" s="28" t="s">
        <v>28</v>
      </c>
      <c r="B105" s="29" t="s">
        <v>66</v>
      </c>
      <c r="C105" s="29" t="s">
        <v>68</v>
      </c>
      <c r="D105" s="30">
        <v>14</v>
      </c>
      <c r="E105" s="31"/>
      <c r="F105" s="31"/>
      <c r="G105" s="31"/>
      <c r="H105" s="31"/>
      <c r="I105" s="15">
        <v>15</v>
      </c>
      <c r="J105" s="32"/>
      <c r="K105" s="17">
        <v>0.6</v>
      </c>
      <c r="L105" s="33"/>
      <c r="M105" s="33">
        <f t="shared" si="10"/>
        <v>0.94117647058823528</v>
      </c>
      <c r="N105" s="33">
        <f>AVERAGE(N103:N104)</f>
        <v>0.63915021830305263</v>
      </c>
      <c r="O105" s="33">
        <f>(2*(1-K105)/D105)+(N105^2/(2*D105))</f>
        <v>7.1732607198458573E-2</v>
      </c>
      <c r="P105" s="20"/>
      <c r="Q105" s="20"/>
      <c r="R105" s="20"/>
      <c r="S105" s="21"/>
      <c r="T105" s="33">
        <f>SUM(S103:S104)/SUM(Q103:Q104)</f>
        <v>0.59707468676817699</v>
      </c>
      <c r="U105" s="33">
        <f>(2*(1-K105)/D105)+(T105^2/(2*D105))</f>
        <v>6.9874935056404172E-2</v>
      </c>
    </row>
    <row r="106" spans="1:21" ht="18" customHeight="1">
      <c r="A106" s="22" t="s">
        <v>62</v>
      </c>
      <c r="B106" s="23" t="s">
        <v>66</v>
      </c>
      <c r="C106" s="23" t="s">
        <v>69</v>
      </c>
      <c r="D106" s="34">
        <v>25</v>
      </c>
      <c r="E106" s="39">
        <v>33.81818181818182</v>
      </c>
      <c r="F106" s="39">
        <v>4.2721285386891488</v>
      </c>
      <c r="G106" s="39">
        <v>35.545454545454547</v>
      </c>
      <c r="H106" s="39">
        <v>37.090909090909093</v>
      </c>
      <c r="I106" s="15">
        <v>15</v>
      </c>
      <c r="J106" s="16" t="s">
        <v>24</v>
      </c>
      <c r="K106" s="17">
        <v>0.6</v>
      </c>
      <c r="L106" s="18">
        <f t="shared" si="8"/>
        <v>0.40431197507992572</v>
      </c>
      <c r="M106" s="26">
        <f t="shared" si="10"/>
        <v>0.96842105263157896</v>
      </c>
      <c r="N106" s="26">
        <f t="shared" si="9"/>
        <v>0.39154422849845438</v>
      </c>
      <c r="O106" s="26">
        <f t="shared" si="11"/>
        <v>3.5066137657408999E-2</v>
      </c>
      <c r="P106" s="20">
        <f t="shared" si="12"/>
        <v>0.18725954623839342</v>
      </c>
      <c r="Q106" s="20">
        <f t="shared" si="13"/>
        <v>28.517540476509069</v>
      </c>
      <c r="R106" s="20">
        <f t="shared" si="14"/>
        <v>28.517540476509069</v>
      </c>
      <c r="S106" s="21">
        <f t="shared" si="15"/>
        <v>11.165878384548188</v>
      </c>
      <c r="T106" s="27"/>
      <c r="U106" s="27"/>
    </row>
    <row r="107" spans="1:21" ht="18" customHeight="1">
      <c r="A107" s="22" t="s">
        <v>62</v>
      </c>
      <c r="B107" s="23" t="s">
        <v>66</v>
      </c>
      <c r="C107" s="23" t="s">
        <v>68</v>
      </c>
      <c r="D107" s="34">
        <v>25</v>
      </c>
      <c r="E107" s="39">
        <v>35.18181818181818</v>
      </c>
      <c r="F107" s="39">
        <v>4.9822194675175497</v>
      </c>
      <c r="G107" s="39">
        <v>37.090909090909093</v>
      </c>
      <c r="H107" s="39">
        <v>4.0344833965523019</v>
      </c>
      <c r="I107" s="15">
        <v>15</v>
      </c>
      <c r="J107" s="16" t="s">
        <v>24</v>
      </c>
      <c r="K107" s="17">
        <v>0.6</v>
      </c>
      <c r="L107" s="18">
        <f t="shared" si="8"/>
        <v>0.38318081359875161</v>
      </c>
      <c r="M107" s="26">
        <f t="shared" si="10"/>
        <v>0.96842105263157896</v>
      </c>
      <c r="N107" s="26">
        <f t="shared" si="9"/>
        <v>0.37108036685352791</v>
      </c>
      <c r="O107" s="26">
        <f t="shared" si="11"/>
        <v>3.475401277328298E-2</v>
      </c>
      <c r="P107" s="20">
        <f t="shared" si="12"/>
        <v>0.18642428160860103</v>
      </c>
      <c r="Q107" s="20">
        <f t="shared" si="13"/>
        <v>28.773655765263065</v>
      </c>
      <c r="R107" s="20">
        <f t="shared" si="14"/>
        <v>28.773655765263065</v>
      </c>
      <c r="S107" s="21">
        <f t="shared" si="15"/>
        <v>10.677338737090947</v>
      </c>
      <c r="T107" s="27"/>
      <c r="U107" s="27"/>
    </row>
    <row r="108" spans="1:21" ht="18" customHeight="1">
      <c r="A108" s="28" t="s">
        <v>62</v>
      </c>
      <c r="B108" s="29" t="s">
        <v>66</v>
      </c>
      <c r="C108" s="29" t="s">
        <v>68</v>
      </c>
      <c r="D108" s="35">
        <v>25</v>
      </c>
      <c r="E108" s="40"/>
      <c r="F108" s="40"/>
      <c r="G108" s="40"/>
      <c r="H108" s="40"/>
      <c r="I108" s="15">
        <v>15</v>
      </c>
      <c r="J108" s="32"/>
      <c r="K108" s="17">
        <v>0.6</v>
      </c>
      <c r="L108" s="33"/>
      <c r="M108" s="33">
        <f t="shared" si="10"/>
        <v>0.96842105263157896</v>
      </c>
      <c r="N108" s="33">
        <f>AVERAGE(N106:N107)</f>
        <v>0.38131229767599117</v>
      </c>
      <c r="O108" s="33">
        <f>(2*(1-K108)/D108)+(N108^2/(2*D108))</f>
        <v>3.4907981367178875E-2</v>
      </c>
      <c r="P108" s="20"/>
      <c r="Q108" s="20"/>
      <c r="R108" s="20"/>
      <c r="S108" s="21"/>
      <c r="T108" s="33">
        <f>SUM(S106:S107)/SUM(Q106:Q107)</f>
        <v>0.38126655672294757</v>
      </c>
      <c r="U108" s="33">
        <f>(2*(1-K108)/D108)+(T108^2/(2*D108))</f>
        <v>3.4907283745507452E-2</v>
      </c>
    </row>
    <row r="109" spans="1:21" ht="18" customHeight="1">
      <c r="A109" s="22" t="s">
        <v>63</v>
      </c>
      <c r="B109" s="23" t="s">
        <v>66</v>
      </c>
      <c r="C109" s="23" t="s">
        <v>69</v>
      </c>
      <c r="D109" s="34">
        <v>25</v>
      </c>
      <c r="E109" s="39">
        <v>37.81818181818182</v>
      </c>
      <c r="F109" s="39">
        <v>4.706999485430627</v>
      </c>
      <c r="G109" s="39">
        <v>38.5</v>
      </c>
      <c r="H109" s="39">
        <v>4.5851727910526474</v>
      </c>
      <c r="I109" s="15">
        <v>15</v>
      </c>
      <c r="J109" s="16" t="s">
        <v>24</v>
      </c>
      <c r="K109" s="17">
        <v>0.6</v>
      </c>
      <c r="L109" s="18">
        <f t="shared" si="8"/>
        <v>0.14485197713077777</v>
      </c>
      <c r="M109" s="26">
        <f t="shared" si="10"/>
        <v>0.96842105263157896</v>
      </c>
      <c r="N109" s="26">
        <f t="shared" si="9"/>
        <v>0.14027770416875321</v>
      </c>
      <c r="O109" s="26">
        <f t="shared" si="11"/>
        <v>3.2393556685737124E-2</v>
      </c>
      <c r="P109" s="20">
        <f t="shared" si="12"/>
        <v>0.17998210101489848</v>
      </c>
      <c r="Q109" s="20">
        <f t="shared" si="13"/>
        <v>30.870336644456827</v>
      </c>
      <c r="R109" s="20">
        <f t="shared" si="14"/>
        <v>30.87033664445682</v>
      </c>
      <c r="S109" s="21">
        <f t="shared" si="15"/>
        <v>4.3304199514009367</v>
      </c>
      <c r="T109" s="27"/>
      <c r="U109" s="27"/>
    </row>
    <row r="110" spans="1:21" ht="18" customHeight="1">
      <c r="A110" s="22" t="s">
        <v>63</v>
      </c>
      <c r="B110" s="23" t="s">
        <v>66</v>
      </c>
      <c r="C110" s="23" t="s">
        <v>68</v>
      </c>
      <c r="D110" s="34">
        <v>25</v>
      </c>
      <c r="E110" s="39">
        <v>35.727272727272727</v>
      </c>
      <c r="F110" s="39">
        <v>4.8322509610583486</v>
      </c>
      <c r="G110" s="39">
        <v>37.363636363636367</v>
      </c>
      <c r="H110" s="39">
        <v>3.9224076006046769</v>
      </c>
      <c r="I110" s="15">
        <v>15</v>
      </c>
      <c r="J110" s="16" t="s">
        <v>24</v>
      </c>
      <c r="K110" s="17">
        <v>0.6</v>
      </c>
      <c r="L110" s="18">
        <f t="shared" si="8"/>
        <v>0.33863382708195428</v>
      </c>
      <c r="M110" s="26">
        <f t="shared" si="10"/>
        <v>0.96842105263157896</v>
      </c>
      <c r="N110" s="26">
        <f t="shared" si="9"/>
        <v>0.32794012727936622</v>
      </c>
      <c r="O110" s="26">
        <f t="shared" si="11"/>
        <v>3.4150894541600141E-2</v>
      </c>
      <c r="P110" s="20">
        <f t="shared" si="12"/>
        <v>0.18479960644330426</v>
      </c>
      <c r="Q110" s="20">
        <f t="shared" si="13"/>
        <v>29.281809844889203</v>
      </c>
      <c r="R110" s="20">
        <f t="shared" si="14"/>
        <v>29.281809844889203</v>
      </c>
      <c r="S110" s="21">
        <f t="shared" si="15"/>
        <v>9.6026804475031646</v>
      </c>
      <c r="T110" s="41"/>
      <c r="U110" s="41"/>
    </row>
    <row r="111" spans="1:21" ht="18" customHeight="1">
      <c r="A111" s="28" t="s">
        <v>63</v>
      </c>
      <c r="B111" s="29" t="s">
        <v>66</v>
      </c>
      <c r="C111" s="29" t="s">
        <v>68</v>
      </c>
      <c r="D111" s="35">
        <v>25</v>
      </c>
      <c r="E111" s="35"/>
      <c r="F111" s="35"/>
      <c r="G111" s="35"/>
      <c r="H111" s="35"/>
      <c r="I111" s="15">
        <v>15</v>
      </c>
      <c r="J111" s="32"/>
      <c r="K111" s="44">
        <v>0.6</v>
      </c>
      <c r="L111" s="32"/>
      <c r="M111" s="33">
        <f t="shared" si="10"/>
        <v>0.96842105263157896</v>
      </c>
      <c r="N111" s="33">
        <f>AVERAGE(N109:N110)</f>
        <v>0.23410891572405973</v>
      </c>
      <c r="O111" s="33">
        <f t="shared" si="11"/>
        <v>3.30961396884299E-2</v>
      </c>
      <c r="P111" s="20"/>
      <c r="Q111" s="20"/>
      <c r="R111" s="20"/>
      <c r="S111" s="21"/>
      <c r="T111" s="33">
        <f>SUM(S109:S110)/SUM(Q109:Q110)</f>
        <v>0.23163097598473717</v>
      </c>
      <c r="U111" s="33">
        <f>(2*(1-K111)/D111)+(T111^2/(2*D111))</f>
        <v>3.3073058180712836E-2</v>
      </c>
    </row>
    <row r="112" spans="1:21" ht="18" customHeight="1">
      <c r="A112" s="10"/>
      <c r="B112" s="45"/>
      <c r="C112" s="45"/>
      <c r="D112" s="37"/>
      <c r="E112" s="37"/>
      <c r="F112" s="37"/>
      <c r="G112" s="37"/>
      <c r="H112" s="37"/>
      <c r="I112" s="15"/>
      <c r="J112" s="16"/>
      <c r="K112" s="44"/>
      <c r="L112" s="16"/>
      <c r="M112" s="12"/>
      <c r="N112" s="12"/>
      <c r="O112" s="21"/>
      <c r="P112" s="12"/>
      <c r="Q112" s="12"/>
      <c r="R112" s="12"/>
      <c r="S112" s="12"/>
      <c r="T112" s="21"/>
      <c r="U112" s="21"/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Study</vt:lpstr>
      <vt:lpstr>Coding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水本 篤</dc:creator>
  <cp:lastModifiedBy>水本 篤</cp:lastModifiedBy>
  <dcterms:created xsi:type="dcterms:W3CDTF">2015-02-03T03:14:34Z</dcterms:created>
  <dcterms:modified xsi:type="dcterms:W3CDTF">2015-02-03T03:41:57Z</dcterms:modified>
</cp:coreProperties>
</file>